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a\Desktop\obnova\nabava - hitna sanacija\prilozi\"/>
    </mc:Choice>
  </mc:AlternateContent>
  <bookViews>
    <workbookView xWindow="0" yWindow="0" windowWidth="23040" windowHeight="9192" activeTab="1"/>
  </bookViews>
  <sheets>
    <sheet name="opći dio" sheetId="2" r:id="rId1"/>
    <sheet name="hitna-sanacija" sheetId="5" r:id="rId2"/>
  </sheets>
  <definedNames>
    <definedName name="_xlnm.Print_Area" localSheetId="1">'hitna-sanacija'!$A$1:$F$163</definedName>
    <definedName name="_xlnm.Print_Area" localSheetId="0">'opći dio'!$A$1:$A$42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9" i="5" l="1"/>
  <c r="F157" i="5"/>
  <c r="F136" i="5" l="1"/>
  <c r="F129" i="5"/>
  <c r="F133" i="5"/>
  <c r="F114" i="5"/>
  <c r="F110" i="5"/>
  <c r="F102" i="5"/>
  <c r="F95" i="5"/>
  <c r="F97" i="5"/>
  <c r="F93" i="5"/>
  <c r="F85" i="5"/>
  <c r="F72" i="5"/>
  <c r="F68" i="5"/>
  <c r="F69" i="5"/>
  <c r="F63" i="5"/>
  <c r="F64" i="5"/>
  <c r="F56" i="5"/>
  <c r="F58" i="5"/>
  <c r="F59" i="5"/>
  <c r="F49" i="5"/>
  <c r="F53" i="5"/>
  <c r="F54" i="5"/>
  <c r="F42" i="5"/>
  <c r="F43" i="5"/>
  <c r="F44" i="5"/>
  <c r="F46" i="5"/>
  <c r="F40" i="5"/>
  <c r="F31" i="5"/>
  <c r="F26" i="5"/>
  <c r="F24" i="5"/>
  <c r="F13" i="5"/>
  <c r="F15" i="5"/>
  <c r="F17" i="5"/>
  <c r="F12" i="5"/>
  <c r="F9" i="5"/>
  <c r="F19" i="5" l="1"/>
  <c r="F147" i="5" s="1"/>
  <c r="D45" i="5"/>
  <c r="F45" i="5" s="1"/>
  <c r="D134" i="5" l="1"/>
  <c r="F134" i="5" s="1"/>
  <c r="D130" i="5"/>
  <c r="F130" i="5" s="1"/>
  <c r="A132" i="5" l="1"/>
  <c r="A17" i="5" l="1"/>
  <c r="D112" i="5"/>
  <c r="F112" i="5" s="1"/>
  <c r="D60" i="5"/>
  <c r="F60" i="5" s="1"/>
  <c r="D55" i="5"/>
  <c r="F55" i="5" s="1"/>
  <c r="A112" i="5"/>
  <c r="A114" i="5" s="1"/>
  <c r="D50" i="5"/>
  <c r="F50" i="5" s="1"/>
  <c r="D116" i="5"/>
  <c r="F116" i="5" s="1"/>
  <c r="D126" i="5"/>
  <c r="F126" i="5" s="1"/>
  <c r="F139" i="5" s="1"/>
  <c r="B139" i="5"/>
  <c r="B157" i="5" s="1"/>
  <c r="A139" i="5"/>
  <c r="A157" i="5" s="1"/>
  <c r="D28" i="5"/>
  <c r="D100" i="5"/>
  <c r="F100" i="5" s="1"/>
  <c r="D98" i="5"/>
  <c r="F98" i="5" s="1"/>
  <c r="D74" i="5"/>
  <c r="F74" i="5" s="1"/>
  <c r="D73" i="5"/>
  <c r="F73" i="5" s="1"/>
  <c r="D33" i="5" l="1"/>
  <c r="F33" i="5" s="1"/>
  <c r="F28" i="5"/>
  <c r="F118" i="5"/>
  <c r="F155" i="5" s="1"/>
  <c r="A11" i="5"/>
  <c r="F35" i="5" l="1"/>
  <c r="F149" i="5" s="1"/>
  <c r="D65" i="5"/>
  <c r="F65" i="5" s="1"/>
  <c r="F77" i="5" s="1"/>
  <c r="F151" i="5" s="1"/>
  <c r="A42" i="5"/>
  <c r="A48" i="5" s="1"/>
  <c r="A52" i="5" s="1"/>
  <c r="B149" i="5"/>
  <c r="A149" i="5"/>
  <c r="B147" i="5"/>
  <c r="A147" i="5"/>
  <c r="B118" i="5"/>
  <c r="B155" i="5" s="1"/>
  <c r="A118" i="5"/>
  <c r="A155" i="5" s="1"/>
  <c r="A116" i="5"/>
  <c r="B104" i="5"/>
  <c r="B153" i="5" s="1"/>
  <c r="A104" i="5"/>
  <c r="A153" i="5" s="1"/>
  <c r="D91" i="5"/>
  <c r="F91" i="5" s="1"/>
  <c r="D89" i="5"/>
  <c r="F89" i="5" s="1"/>
  <c r="D87" i="5"/>
  <c r="F87" i="5" s="1"/>
  <c r="A87" i="5"/>
  <c r="A89" i="5" s="1"/>
  <c r="A91" i="5" s="1"/>
  <c r="B77" i="5"/>
  <c r="B151" i="5" s="1"/>
  <c r="A77" i="5"/>
  <c r="A151" i="5" s="1"/>
  <c r="A26" i="5"/>
  <c r="A28" i="5" s="1"/>
  <c r="F104" i="5" l="1"/>
  <c r="F153" i="5" s="1"/>
  <c r="A57" i="5"/>
  <c r="A62" i="5" s="1"/>
  <c r="A67" i="5" s="1"/>
  <c r="A71" i="5" s="1"/>
  <c r="A93" i="5"/>
  <c r="A95" i="5" s="1"/>
  <c r="A97" i="5" s="1"/>
  <c r="A100" i="5" s="1"/>
  <c r="A102" i="5" s="1"/>
</calcChain>
</file>

<file path=xl/sharedStrings.xml><?xml version="1.0" encoding="utf-8"?>
<sst xmlns="http://schemas.openxmlformats.org/spreadsheetml/2006/main" count="168" uniqueCount="114">
  <si>
    <t>kom</t>
  </si>
  <si>
    <t>komplet</t>
  </si>
  <si>
    <t>m'</t>
  </si>
  <si>
    <t>PRIPREMNI RADOVI</t>
  </si>
  <si>
    <t>R E K A P I T U L A C I J A</t>
  </si>
  <si>
    <t>I.</t>
  </si>
  <si>
    <t>II.</t>
  </si>
  <si>
    <t>III.</t>
  </si>
  <si>
    <t>UKUPNO:</t>
  </si>
  <si>
    <t>OZNAKA</t>
  </si>
  <si>
    <t>OPIS RADA</t>
  </si>
  <si>
    <t>JEDINICA</t>
  </si>
  <si>
    <t>KOLIČINA</t>
  </si>
  <si>
    <t>m2</t>
  </si>
  <si>
    <t>IV.</t>
  </si>
  <si>
    <t>V.</t>
  </si>
  <si>
    <r>
      <t>m</t>
    </r>
    <r>
      <rPr>
        <vertAlign val="superscript"/>
        <sz val="11"/>
        <rFont val="Arial Narrow"/>
        <family val="2"/>
      </rPr>
      <t>3</t>
    </r>
  </si>
  <si>
    <r>
      <t>m</t>
    </r>
    <r>
      <rPr>
        <vertAlign val="superscript"/>
        <sz val="11"/>
        <rFont val="Arial Narrow"/>
        <family val="2"/>
      </rPr>
      <t>2</t>
    </r>
  </si>
  <si>
    <t>DEMONTAŽE</t>
  </si>
  <si>
    <t>DEMONTAŽE:</t>
  </si>
  <si>
    <r>
      <t>OPĆI UVJETI IZVOĐENJA</t>
    </r>
    <r>
      <rPr>
        <sz val="10"/>
        <rFont val="Arial Narrow"/>
        <family val="2"/>
      </rPr>
      <t xml:space="preserve">
Opći uvjeti izvođenja nadopunjuju se ovim općim uvjetima, a u slučaju neusklađenosti opisa primjenjuje se sve ono propisano ovim općim uvjetima.</t>
    </r>
  </si>
  <si>
    <t xml:space="preserve">Zaštita vidljive armature antikorozivnim premazom za zaštitu armature iz sustava odabranog reparaturnog morta. </t>
  </si>
  <si>
    <t>od 0,5 do 3 cm</t>
  </si>
  <si>
    <r>
      <t>m</t>
    </r>
    <r>
      <rPr>
        <vertAlign val="superscript"/>
        <sz val="10"/>
        <color theme="1"/>
        <rFont val="Times New Roman"/>
        <family val="1"/>
        <charset val="238"/>
      </rPr>
      <t>2</t>
    </r>
  </si>
  <si>
    <t>Ispuhivanje betonskih površina zrakom pod tlakom od 4 do 6 bara nakon pranja, kako nebi došlo do zadržavanja vode u udubljenjima. Ovaj postupak se provodi prije reprofilacije te prije ugradnje završnog premaza.</t>
  </si>
  <si>
    <t>Izvedba zaštite reparaturnog morta od naglog isušenja, premazom ili prskanjem jednokomponentnim akrilnim premazom iz odabranog sustava reparaturnog morta .</t>
  </si>
  <si>
    <t>Uklanjanje degradiranog betona spoju s arm. bet. pločama, do zdrave i čvrste podloge (prionjljivost podloge 1,5 N/mm2).</t>
  </si>
  <si>
    <t>Aleja narodnih heroja 3, 44000 Sisak</t>
  </si>
  <si>
    <t>Naručitelj:                                Sveučilište u Zagrebu, Metalurški fakultet, Aleja narodnih heroja 3, Sisak</t>
  </si>
  <si>
    <r>
      <t xml:space="preserve">Objekt:                                                              </t>
    </r>
    <r>
      <rPr>
        <b/>
        <sz val="11"/>
        <color theme="1"/>
        <rFont val="Arial Narrow"/>
        <family val="2"/>
      </rPr>
      <t xml:space="preserve"> Zgrada fakulteta, Metalurški fakultet  </t>
    </r>
  </si>
  <si>
    <t>Doprema na gradilište, montaža, demontaža i odvoz s gradilišta podupirača prilikom izvođenja arm. bet. zidova i stupova na sanaciji konstrukcije</t>
  </si>
  <si>
    <t>ARMIRANO BETONSKI RADOVI</t>
  </si>
  <si>
    <t>a) beton</t>
  </si>
  <si>
    <t>b) oplata</t>
  </si>
  <si>
    <t>c) armatura</t>
  </si>
  <si>
    <t>a) mlazni beton</t>
  </si>
  <si>
    <t>b) armatura</t>
  </si>
  <si>
    <t>kg</t>
  </si>
  <si>
    <t>do 3 cm</t>
  </si>
  <si>
    <t>Odvoz otpadnog materijala sa zbrinjavanjem na gradskoj deponiji sukladno važećem Zakon o gospodarenju otpadom.</t>
  </si>
  <si>
    <t>m3</t>
  </si>
  <si>
    <t>a) za podupiranje grede, visina podupirača 1,5 m</t>
  </si>
  <si>
    <t>b) za podupiranje stropne ploče, visina etaže 4,0 m</t>
  </si>
  <si>
    <t>Tehnička priprema radilišta za rad. Odnosi se na dužnosti Izvoditelja radova da dostavi Naručitelju ili Nadzornom inženjeru plan organizacije radilišta, plan tehničke opreme i dinamički plan izvođenja radova te uskladi s upraviteljem zgrade. Radovi na uređenju gradilišta, postava gradilišnih objekata, (osiguranje WC-a, prostorija za radnike, izrada građevinskog priključka el. energije i vode). U stavku uključena nabava dobava i ugradnja ploče gradilišta i ploče s oznakam zaštite na radu.</t>
  </si>
  <si>
    <t>ZDARSKI RADOVI</t>
  </si>
  <si>
    <t xml:space="preserve">Injektiranje pukotina visokotlačnim injekcijskim postupkom (pod tlakom do 200 bara), u betonskim površinama injekcijskom epoksidnom 2-komponentnom epoxi smolom.Stavka uključuje prethodno bušenje rupa uz pukotinu, dubine do 20 cm, pod nagibom 45º, ugrađivanje čeličnih injekcijskih uvodnica ø12 mm, zatvaranje površine pukotine epoksidnim ljepilom, te uklanjanje uvodnica po završenom postupku injektiranja i zatvaranje rupa epoksidnim ljepilom. </t>
  </si>
  <si>
    <t>Dobava, doprema materijala i zazidavanje postojećih otvora oko vrata i prozora punom opekom NF 1/1, debljina zida 12,0 cm. Zidati produžnim mortom M5; uključivo sve radne platforme. Obavezno uzidane dijelove povezati s postojećim zidom umetanjem armaturnim šipkama 2Ø10 mm u fuge zida na svakih 40 cm.</t>
  </si>
  <si>
    <t>Privremena demontaža falcanog lima sa rezanjem za eventualnu potrebu betoniranja novih stupova na središnjem dijelu krova.</t>
  </si>
  <si>
    <t>OSTALI RADOVI</t>
  </si>
  <si>
    <t>Dobava materijala i izrada grube i fine fasadne žbuke na mjestima torkretiranih zidova. Debljina sloja žbuke 2 cm. Prethodno površinu zida očistiti, oprašiti i oprati te špricati cem. mlijekom. Prije bilo kakvog rada folijom zaštititi svu vanjsku fasadnu stolariju. Obračun po m2 žbuke.</t>
  </si>
  <si>
    <t>Dobava, doprema materijala i zidanje novih pregradnih zidova blok opekom, debljina zida 20,0 cm. Zidati produžnim mortom M5; uključivo sve radne platforme. Obavezno uzidane dijelove povezati s postojećim zidom umetanjem armaturnim šipkama 2Ø10 mm u fuge zida na svakih 40 cm.</t>
  </si>
  <si>
    <t>Izrada izvedbenih nacrta armature za arm. bet. radove na predmetnoj sanaciji koji uključuje nove arm. bet. temelje, zidove, stupove, torkretirane zidove.</t>
  </si>
  <si>
    <t>a) dimenzija stupa 25/25 cm</t>
  </si>
  <si>
    <t>b) dimenzija stupa 35/30 cm</t>
  </si>
  <si>
    <t xml:space="preserve">Injektiranje šupljina na mjestu spoja novog stupa i postojeće stropne ploče nakon betoniranja stupa i skidanja oplate visokotlačnim injekcijskim postupkom (pod tlakom do 200 bara), u betonskim površinama injekcijskom epoksidnom 2-komponentnom epoxi smolom.Stavka uključuje prethodno bušenje rupa uz pukotinu, dubine do 20 cm, pod nagibom 45º, ugrađivanje čeličnih injekcijskih uvodnica ø12 mm, zatvaranje površine pukotine epoksidnim ljepilom, te uklanjanje uvodnica po završenom postupku injektiranja i zatvaranje rupa epoksidnim ljepilom. </t>
  </si>
  <si>
    <t>Iskop zemlje za trakaste temelje u tlu C kategorije dubine do 60 cm, u kampadama sa utovarom, odvozom i zbrinjavanjem na deponiji.</t>
  </si>
  <si>
    <t xml:space="preserve">Pokrivanje krova falcanim limom na mjestima uklonjenog za potrebe betoniranja. U stavku uključiti sve potrebne limene opšave i sav pričvrsni materijal do potpunog vraćanja pokrova u ispravno stanje. U cijenu je potrebno uračunati i korištenje ljestvi, radnih skela, sav rad, materijal, alate i strojeve potrebne za potpuno dovršenje stavke. </t>
  </si>
  <si>
    <t>Uklanjanje obloge stropne konstrukcije.
Potrebno je ukloniti slojeve obloge stropne konstrukcije u prostorijama gdje se izvode ojačanja arm. bet. stropnih ploča te na mjestima gdje je obloga stropne konstrukcije oštećena. Prema rezultatima vizualnog pregleda pojedine obloge stropne konstrukcije izveden su u vidu ovješenog stropa dok su pojedine izvedene ugradnjom žbuke na dašćanu oplatu drvenih grednika. U cijenu je potrebno uračunati i korištenje ljestvi, radnih skela, sav rad, materijal, alate i strojeve potrebne za potpuno dovršenje stavke. Obračun po m2.</t>
  </si>
  <si>
    <t xml:space="preserve">Uklanjanje žbuke sa zidova te priprema površine za ugradnju torkreta.
Potrebno je ukloniti sve slojeve obloge zidova na mjestima gdje će se ugrađivati torkret. Ista se uklanja u potpunosti do površine ziđa.  
Površinu ziđa potrebno je detaljno očistiti žičanim četkama te ispuhati komprimiranim zrakom. Potom je potrebno detaljno pregledati ziđe radi postojanja eventualnih oštećenja odnosno pukotina.  U cijenu je potrebno uračunati i korištenje ljestvi, radnih skela, sav rad, materijal, alate i strojeve potrebne za potpuno dovršenje stavke. </t>
  </si>
  <si>
    <t>Betoniranje arm. bet. temeljnih traka 40x60 cm ispod novih zidova  betonom C25/30. U cijenu uključiti ostavljanje podora za instalacije te sav potreban rad i materijal do pune gotovosti stavke.</t>
  </si>
  <si>
    <t>Betoniranje arm. bet. temeljnih traka 20x60 cm  za ojačanje postojećih temelja betonom C25/30. U cijenu uključiti ostavljanje podora za instalacije te sav potreban rad i materijal do pune gotovosti stavke.</t>
  </si>
  <si>
    <t xml:space="preserve">Priprema podloge za nove temelje ugradnjom geotekstila i tampona debljine 30 cm zbijenosti 40 MPa. U cijenu je potrebno uračunati sav rad, materijal, alate i strojeve potrebne za potpuno dovršenje stavke. </t>
  </si>
  <si>
    <t>Dobava materijala i zamjena oštećene armature sa novom armaturom B500A, sukladno statičkom proračunu, na mjestima gdje je postojeća značajno korodirana na uzdužnim, poprečnim nosačima te na armiranobetonskoj ploči (armaturna mreža). Obavezan pregled nadzornog inženjera te upis u građ. dnevnik.</t>
  </si>
  <si>
    <t>a) gletanje</t>
  </si>
  <si>
    <t>m²</t>
  </si>
  <si>
    <t>b) ličenje</t>
  </si>
  <si>
    <t>Bojanje zidova. Izvesti disperzionom bojom u 2 premaza, uz zidarsku pripremu ploha gletanjem u dva sloja i zaštitom rubova. Dvostruko gletanje sa brušenjem uključeno u cijenu. Boja po izboru Investitora. Visina prostora do 3,00 m. U cijenu uračunati potrebnu skelu za rad na visini. Obračun po m2 razvijene površine.</t>
  </si>
  <si>
    <t>Bojanje zidova. Izvesti disperzionom bojom u 2 premaza, uz zidarsku pripremu ploha gletanjem u dva sloja i zaštitom rubova. Dvostruko gletanje sa brušenjem uključeno u cijenu. Boja po izboru Investitora. Visina prostora do 7,00 m. U cijenu uračunati potrebnu skelu za rad na visini. Obračun po m2 razvijene površine.</t>
  </si>
  <si>
    <t>Pažljivo rušenje i demontaža postojećih arm. bet. stupova i greda.  U stavku uključeno zbrinjavanje otpadnog materijala sa utovarom i odvozom na deponiju sukladno važećim zakonima.</t>
  </si>
  <si>
    <t>OPĆI UVJETI</t>
  </si>
  <si>
    <t>Napomena!</t>
  </si>
  <si>
    <t>U zgradi je srušen pod te je isto nužno ukalkulirati u jediničnu cijenu za sve radove.</t>
  </si>
  <si>
    <t>Radove uskladiti s Izvođačem instalacija vodoopskrbe i odvodnje te elektro instalacija na predmetnom objektu, a koji su dio posebnog ugovora.</t>
  </si>
  <si>
    <t>Rušenja i demontaže</t>
  </si>
  <si>
    <t>Sva rušenja, probijanja, bušenja i dubljenja treba u pravilu izvoditi ručnim alatom, s osobitom pažnjom.
Nakon provedenih pripremnih radova, rušenja na građevini vrše se prema unaprijed utvrđenom redosljedu dogovorenim s nadzornim inžinjerom investitora.
Jedinična cijena iz ponude izvoditelja treba obuhvatiti kompletno rušenje, uključivo sve pripremno- završne radove sadržane u faktorskim troškovima.
Svi prijenosi materijala dobiveni rušenjem i demontažom, odvoz na privremeni gradilišni deponij ili gradsku planirku, s čišćenjem gradilišta i dovođenjem javne površine u prvobitno stanje, trebaju biti uključeni u jediničnoj cijeni radova i neće se posebno priznavati. Jediničnom cijenom treba obuhvatiti: - sav rad i materijal za izvedbu radova iz pojedine stavke, sav transport,- sve društvene obveze vezane za radnu snagu i materijal,-pripremno – završne radove.</t>
  </si>
  <si>
    <t>Zidarski radovi</t>
  </si>
  <si>
    <t>Zidarsko-fasaderski radovi izvode se isključivo prema opisima stavaka troškovnika, kao i prema važećim propisima za ovu vrstu radova. 
Kvaliteta  svog upotrebljenog materijala mora  odgovarati propisima i važećim  normama, što izvoditelj mora dokazati  potrebnim  atestima.  
Izvoditelj  je  dužan osigurati i zaštititi sve dijelove građevine na kojima se ne izvode radovi, radi sprečavanja oštećenja tokom izvedbe. Pojava svih oštećenja na dijelovima na kojima se ne izvode radovi ili koji su nastupili nepažnjom izvoditelja isti je dužan otkloniti o vlastitom trošku.</t>
  </si>
  <si>
    <t>Obračun svih radova vršiti kako je to naznačeno u opisu stavaka.U jediničnu cijenu radova potrebno je obračunati:-     sve pripremne i završne radove,-     sav rad i materijal potreban za izvođenje pojedine stavke opisa,-     ispiranje i kvašenje površine zida, -     zaštita izvedenog dijela obrade pročelja,-     sav potrebni horizontalni i vertikalni transport, kao i transport do gradilišta,-     primjena svih mjera zaštite na radu,-     sve društvene obaveze.
Popis normativa za materijale koji se treba pridržavati:-     HRN B.C1. 030, B.C8.030. – građevinski gips-     HRN B.C1. 020, B.C8.042. – građevinsko vapno-     HRN B.C8.015, 022-026. – cement-     HRN B.C8.011. – portland cement-     HRN B.C8.030. – pijesak-     HRN U.m².010., U.m².012.-      mortovi-     HRN U.F2.010. – tehnički normativi za izvođenje fasaderskih radova.</t>
  </si>
  <si>
    <t>Limarski radovi</t>
  </si>
  <si>
    <t>Sav upotrebljeni materijal i finalni građevinski proizvodi moraju odgovarati postojećim tehničkim propisima i HR normama.
Prilikom izvedbe limarskih radova treba se u svemu pridržavati slijedećih propisa i normi:- Pravilnik o zaštiti na radu u građevinarstvu,- Pravilnik o tehničkim mjerama i uvjetima za završne radove u građevinarstvu,- Tehnički uvjeti za izvođenje limarskih radova,- HR norme:- pocinčani lim                          HRN C.E4.020.- bakarni lim, HRN C.D4.500., HRN C.D4.020.
Pomoćni i vezivni materijali  moraju odgovarati odredbama HR normi. Sve  radove  treba  izvesti  stručno  i  solidno,  prema  tehničkim  propisima. Izvoditelj je dužan na zahtjev investitora ili nadzornog inženjera predočiti uzorke i prospekte za pojedine materijale. 
Nestandardiziran materijal mora imati atest o kvaliteti izdan od organizacije ovlaštene za izdavanje atesta. Izvoditelj je također dužan da za svaku stavku izradi detaljni crtež i ovjeri ga kod nadzornog inženjera. Različite vrste metala, koje se uslijed elektrolitskih pojava međusobno razaraju, ne smiju se izravno dodirivati. Sve željezne dijelove koji dolaze u dodir s cinkom ili ocinčanim limom treba preličiti asfaltnim lakom ili odgovarajućim sredstvom. 
Kod polaganja lima na masivne podloge, potrebno je podloge prije oblaganja obložiti slojem krovne ljepenke radi sprečavanja štetnih kemijskih utjecaja na lim.
Sva se učvršćenja i povezivanja limova moraju izvesti tako da konstrukcija bude osigurana od nevremena, atmosferilija i prodora vode u objekt, i  da pojedini dijelovi mogu nesmetano raditi kod temperaturnih promjena bez štete po ispravnost konstrukcije.
U jediničnim cijenama uračunato je:
- naknada za kompletni rad (izrada i montaža),
- materijal,
- svi vanjski i unutarnji, horizontalni i vertikalni transporti,
- premazivanja asfalt lakom podlaganje krovne ljepenke,
- sav sitni i spojni materijal i matrijal za učvršćenje (kuke, plosna željeza, žica za učvršćenje, vijci, zakovice i sl.).
Izmjere  je  potrebno  izvršiti  na  gradilištu,  nakon  izvedbe,  obračunato  prema  građevinskim normama.
Obračun se vrši po m1 ili m², ovisno o vrsti elementa, prema važećim građevinskim normama za pojedine radove, što je i naznačeno u pojedinim stavkama troškovnika.
Eventualne nejasnoće oko načina izvedbe ili obračuna izvoditelj je dužan razjasniti sa nadzornim inžinjerom prije samog pristupanja izvođenju.</t>
  </si>
  <si>
    <t>Stolarski radovi</t>
  </si>
  <si>
    <t xml:space="preserve">Sve mjere za stolariju obavezno kontrolirati na licu mjesta . U cijenu po kom za sve stavke stolarskih radova uračunati dobavu i ugradbu, sav potreban okov, ostakljenje staklom prema opisu, sve završne kutne lajsne. Sve ostalo prema tehničkim uvjetima za prozore i vrata. Ovi opći uvjeti i opisi, vrijede za sve stavke troškovnika.
Ugradnja uključuje dopremu stavke na gradilište, ugradnju, montažu, stolarsko spajanje kod ugradnje složenijih stavki sa svim potrebnim pomoćnim materijalom i priborom. Svi prozori i vanjska vrata izvode se od PVC profila, ostakljenje IZO staklom i moraju osiguravati otpornost na opterećenje vjetrom, vodonepropusnost, toplinsku i zvučnu zaštitu. Sve tehničke karakteristike sukladno normi HRN EN 14351-1. Prozori i balkonska vrata moraju ispunjavati sve zahtjeve propisane Tehničkim propisima za prozore i vrata (NN 69/06). Dobavljač prozora i vrata mora prije ugradbe dostaviti dokaze sukladnosti s zahtjevima tehničkog propisa. Sav okov mora biti metalni i jače izvedbe. Sva vanjska stolarija izrađena je u bijeloj boji izuzev novih garažnih vrata. Jedinična cijena pojedine pozicije uključuje kompletnu izvedbu do pune funkcionalnosti, montažu s završnom obradom, sav potreban okov, kutne i pokrivne letve te unutanju prozorsku klupčicu od plastificiranog aluminijskog materijala. Napomena: stavka uključuje posatvu stolarije i izvedbu špaleta oko prozora ukoliko su oštećene prilikom vađenja stare stolarije, sa svim potrebnim zidarskim i ličilačkim radovima do pune gotovosti. </t>
  </si>
  <si>
    <t>Betonski i armirano-betonski radovi</t>
  </si>
  <si>
    <t>U cijenu kompletnih radova izvođač je dužan dati izraditi Projekt  betona od ovlaštenog ureda za izradu istog, te prema Projektu betona uzeti uzorke za ispitivanja svojstva svježeg betona na gradilištu i  očvrslog betona u  za to certificiranom laboratoriju. Sve prema važećim normama HRN i  pravilnicima. U cijenu uključiti i glatku oplatu za izvedbu AB konstrukcija osim za vidljive betone koju je izvođač obavezan sam izračunati. prije samog betoniranja koristiti sredstvo za premazivanje oplate zbog prijanjanja svježeg betona za oplatu, koje je uključeno u cijenu.</t>
  </si>
  <si>
    <t xml:space="preserve">Oplata kao i razna razupiranja, moraju imati takvu sigurnost i krutost da bez slijeganja i štetnih deformacija mogu primiti opterećenja i utjecaje koji nastaju za vrijeme izvedbe radova. Za izradu oplate koristiti daske, gredice i letve od jelove rezane građe. Sav materijal potreban za izradu oplate treba pravovremeno dostaviti na gradilište u dovoljnoj količini. Oplate moraju biti stabilne, otporne i dovoljno poduprte da se ne bi izvijale ili propustile u bilo kojem pravcu. Moraju biti izrađene točno po mjerama označenim u crtežima plana oplate za pojedine dijelove konstrukcije koji će se betonirati sa svim potrebnim podupiračima. Unutarnje površine oplate moraju biti ravne, bilo da su horizontalne, vertikalne ili napregnute, prema tome kako je to u crtežima planova oplate predviđeno. Nastavci pojedinih dasaka ne smiju izlaziti iz ravnine, tako da nakon njihovog skidanja vidljive površine betona budu ravne i s oštrim rubovima, te da se osigura dobro brtvljenje i sprečavanje deformacije. </t>
  </si>
  <si>
    <t xml:space="preserve">  Kod nastavljanja betoniranja po visini, prilikom postavljanja oplate za tu konstrukciju treba izvesti zaštitu površina betona već gotovih konstrukcija, od procjeđivanja cementnog mlijeka. Neposredno prije početka ugrađivanja betona oplata se mora očistiti. Oplate moraju biti tako izvedene da se mogu skidati lako i bez oštećenja konstrukcija, sa svim njenim elementima, kao i slaganje i sortiranje građe na određenim mjestima. Također je uključeno i čišćenje dasaka, gredica, potpora i drugog, vađenje čavala, siječenje vezne žice, vađenje klanfi i zavrtanja, kao i čišćenje tih elemenata od eventualnih ostataka stvrdnutog betona. Izrađena oplata s podupiranjem, prije betoniranja mora biti od strane izvođača statički kontrolirana. Prije nego što se počne ugrađivati beton moraju se provjeriti dimenzije oplate i kakvoća njihove izvedbe, kao i čistoća i vlažnost oplate. Rezultati ispitivanja nivelete oplate, kao i zapisnik o prijemu tih konstrukcija, čuvaju se u evidenciji koja se prilikom primopredaje izgrađene građevine ustupa korisniku  te građevine. Premjeravanje i obračun izvršenih radova vršit će se prema "Prosječnim normama u građevinarstvu".</t>
  </si>
  <si>
    <t>Za dobavu, savijanje i montažu betonskog željeza (za sve armirano-betonske konstrukcije) količine su programske, te će se obračun završno provesti prema iskazima iz projekta armature, prema ponuđenim jediničnim cijenama za 1kg čelika iz stavaka armirano-betonskih radova. Obavezno naručiti plan armature.</t>
  </si>
  <si>
    <t>U cijenu ab. radova uključiti i sve troškove prilikom transporta i ugradnje betona, te njegovanje svježeg betona.</t>
  </si>
  <si>
    <t>U cijenu pojedine stavke uključiti i umetanje kutija za prodore u ab. konstrukciji za vođenje instalacija. U dogovoru sa projektantom instalacija i nadzornim inženjerom. Kad su u betonskim zidovima i drugim konstrukcijama predviđeni otvori i udubine za prolaz vodovodne i kanalizacione cijevi slično, kao i dimovodne i ventilacione kanale i otvore, treba još prije betoniranja izvesti i postaviti cijevi većeg profila od prolazeće cijevi da se iste mogu provući kroz zid ili konstrukciju i propisno zabrtviti.</t>
  </si>
  <si>
    <t>U cijenu pojedine stavke uključiti i umetanje distancera za reguliranje debljine zaštitnog sloja betona. U dogovoru sa projektantom statike i nadzornim inženjerom.</t>
  </si>
  <si>
    <t>U cijeni je uključeno dnevno čiščenje gradilišta, kao i čišćenje nakon dovršetka svake faze rada.</t>
  </si>
  <si>
    <t>a)</t>
  </si>
  <si>
    <t>ankeri za spoj zida i temelja duljine 60 cm</t>
  </si>
  <si>
    <t>ankeri za spoj zida i ploče duljine 60 cm</t>
  </si>
  <si>
    <t>b)</t>
  </si>
  <si>
    <t>c)</t>
  </si>
  <si>
    <t>ankeri za spoj stupa i temelja duljine 80 cm</t>
  </si>
  <si>
    <t>d)</t>
  </si>
  <si>
    <t>ankeri za spoj stupa i grede duljine 80 cm</t>
  </si>
  <si>
    <r>
      <t xml:space="preserve">SANACIJA ARM. BET ELEMENATA </t>
    </r>
    <r>
      <rPr>
        <sz val="11"/>
        <color rgb="FFFF0000"/>
        <rFont val="Arial Narrow"/>
        <family val="2"/>
      </rPr>
      <t>FRP</t>
    </r>
    <r>
      <rPr>
        <sz val="11"/>
        <rFont val="Arial Narrow"/>
        <family val="2"/>
      </rPr>
      <t xml:space="preserve"> TKANINOM</t>
    </r>
  </si>
  <si>
    <r>
      <t>Reprofiliranje svih hidrodinamički pripremljenih površina postupkom "torkretiranja" (mokri postupak)  industijski pripremljenim reparaturnim mortom, kompenziranog skupljanja tiksotropnih i reoloških svojstava, tlačne čvrstoće &gt; 35 N/mm</t>
    </r>
    <r>
      <rPr>
        <vertAlign val="superscript"/>
        <sz val="11"/>
        <rFont val="Arial Narrow"/>
        <family val="2"/>
      </rPr>
      <t>2</t>
    </r>
    <r>
      <rPr>
        <sz val="11"/>
        <rFont val="Arial Narrow"/>
        <family val="2"/>
      </rPr>
      <t>, otporan na habanje, sulfatnootporan, ojačan polipropilenskim vlakancima, klase R-4.</t>
    </r>
  </si>
  <si>
    <t xml:space="preserve">Jedinična cijena </t>
  </si>
  <si>
    <t>Ukupna cijena</t>
  </si>
  <si>
    <r>
      <t xml:space="preserve">Dobava i ugradnja </t>
    </r>
    <r>
      <rPr>
        <sz val="11"/>
        <color rgb="FFFF0000"/>
        <rFont val="Arial Narrow"/>
        <family val="2"/>
      </rPr>
      <t>FRP</t>
    </r>
    <r>
      <rPr>
        <sz val="11"/>
        <rFont val="Arial Narrow"/>
        <family val="2"/>
      </rPr>
      <t xml:space="preserve"> tkanine na bazi jednosmjernih karbonskih vlakana „suhim”/„mokrim” postupkom uporabom dvokomponentne epoksidne smole za impregnaciju tkanine i lijepljenje na podlogu. Platno se lijepi na prethodno pripremljenu podlogu koja mora biti otprašena i bez nevezanih dijelova. Na zalijepljeno platno nanosi se novi sloj epoksidnoga ljepila koje se posipava kvarcnim pijeskom 0,4 do 0,8 mm do potpune zasićenosti. Kvarcni je pijesak veza za završnu obradu vapneno-cementnom žbukom. Opis i uvjeti kvalitete materijala su prema projektu ojačanja. Cijena uključuje sav rad, materijal i opremu potrebnu za potpuno dovršenje stavke. Obračun je po m2 ugrađene </t>
    </r>
    <r>
      <rPr>
        <sz val="11"/>
        <color rgb="FFFF0000"/>
        <rFont val="Arial Narrow"/>
        <family val="2"/>
      </rPr>
      <t>FRP</t>
    </r>
    <r>
      <rPr>
        <sz val="11"/>
        <rFont val="Arial Narrow"/>
        <family val="2"/>
      </rPr>
      <t xml:space="preserve"> tkanine.</t>
    </r>
  </si>
  <si>
    <r>
      <t xml:space="preserve">Torkretiranje zidova u debljini 5 cm.
Torkretiranje na vertikalnim plohama zidova, ukupne debljine 6 cm, mlaznim betonom klase C25/30 , te ugradnja armature sukladno detaljima i nacrtima. Stavka obuhvaća sav rad, opremu i materijal potreban za potpuno dovršenje stavke. </t>
    </r>
    <r>
      <rPr>
        <sz val="11"/>
        <rFont val="Arial Narrow"/>
        <family val="2"/>
        <charset val="238"/>
      </rPr>
      <t>Obračun je po m2 torkretirane površine i po kg ugrađene armature</t>
    </r>
    <r>
      <rPr>
        <sz val="11"/>
        <color rgb="FFFF0000"/>
        <rFont val="Arial Narrow"/>
        <family val="2"/>
      </rPr>
      <t xml:space="preserve">. </t>
    </r>
    <r>
      <rPr>
        <sz val="11"/>
        <rFont val="Arial Narrow"/>
        <family val="2"/>
      </rPr>
      <t xml:space="preserve"> </t>
    </r>
    <r>
      <rPr>
        <u/>
        <sz val="11"/>
        <rFont val="Arial Narrow"/>
        <family val="2"/>
      </rPr>
      <t>Radove uskladiti s Izvođačem instalacija vodoopskrbe i odvodnje te elektro instalacija.</t>
    </r>
  </si>
  <si>
    <t>Ispiranje svih ploha prije postupka reprofilacije vodom pod tlakom od  150 do 300 bara radi uklanjanja sitnih nevezanih čestica (ostalih na površinama nakon hidrodinamičke obrade).</t>
  </si>
  <si>
    <r>
      <t>Betoniranje arm. bet. stupova na mjestu postojećih zidanih stupova betonom C25/30. Konačna površina betona mora biti ravna, glatka, bez gnjezda i neravnina. U cijenu uključiti potrebnu radnu skelu, visin</t>
    </r>
    <r>
      <rPr>
        <sz val="11"/>
        <rFont val="Arial Narrow"/>
        <family val="2"/>
        <charset val="238"/>
      </rPr>
      <t>e do 4,0 m +/- 10%.</t>
    </r>
    <r>
      <rPr>
        <sz val="11"/>
        <rFont val="Arial Narrow"/>
        <family val="2"/>
      </rPr>
      <t xml:space="preserve"> Sve eventualne nepravilnosti u obradi površine mora izvođač popraviti o svojem trošku. Sve se izvodi prema projektu i statičkom proračunu.</t>
    </r>
  </si>
  <si>
    <r>
      <t>Ugradnja ankera za povezivanje s postojećim zidovima, stropnom pločom i temeljima.
Ugradnja ankera od armature B500B sukladno nacrtima armature, ugrađuju se do dubine 200 mm u postojeći zid. Ankeri se sidre pomoću odgovarajućeg epoksidnog ljepila. Ugradnja j</t>
    </r>
    <r>
      <rPr>
        <sz val="11"/>
        <rFont val="Arial Narrow"/>
        <family val="2"/>
        <charset val="238"/>
      </rPr>
      <t>e 5 kom/m' ili 4 kom z</t>
    </r>
    <r>
      <rPr>
        <sz val="11"/>
        <rFont val="Arial Narrow"/>
        <family val="2"/>
      </rPr>
      <t>a stup na mjestu spoja.
Jedinična cijena obuhvaća bušenje i čišćenje rupa, nabavu, prijevoz i ugradnju ljepila za sidrenje i ugradnju ankera. Obračun je po komadu.</t>
    </r>
  </si>
  <si>
    <t xml:space="preserve">Pažljivo rušenje i demontaža postojećih pregradnih zidova od opeke te stupova od opeke. U stavku uključeno zbrinjavanje otpadnog materijala sa utovarom i odvozom na deponiju sukladno važećim zakonima. NAPOMENA-točnu količinu i poziciju potvrditi u dogovoru s nadzornim inženjerom ovisno o stanju na terenu uz obavezni upis u građevinski dnevnik, količina je procijenjena. </t>
  </si>
  <si>
    <r>
      <t>Betoniranje arm. bet. zidova na mjestu postojećeg zida betonom C25/30. Konačna površina betona mora biti ravna, glatka, bez gnjezda i neravnina. U cijenu uključiti potrebnu radnu skelu, visine do</t>
    </r>
    <r>
      <rPr>
        <sz val="11"/>
        <rFont val="Arial Narrow"/>
        <family val="2"/>
        <charset val="238"/>
      </rPr>
      <t xml:space="preserve"> 4,0 m +/- 10%. </t>
    </r>
    <r>
      <rPr>
        <sz val="11"/>
        <rFont val="Arial Narrow"/>
        <family val="2"/>
      </rPr>
      <t>Sve eventualne nepravilnosti u obradi površine mora izvođač popraviti o svojem trošku. Sve se izvodi prema projektu i statičkom proračunu.</t>
    </r>
  </si>
  <si>
    <t>Dobava materijala i izrada grube i fine fasadne žbuke na mjestima ponovne montaže PVC stolarije. Debljina sloja žbuke do 2 cm, širina špaleta do 40 cm. Prethodno površinu zida očistiti, oprašiti i oprati te špricati cem. mlijekom. Prije bilo kakvog rada folijom zaštititi svu vanjsku fasadnu stolariju. Obračun po m' žbuke.</t>
  </si>
  <si>
    <t>Pri izradi betonskih i armirano-betonskih radova treba se u svemu pridržavati općih uvjeta za te radove. Betonski i armirano-betonski radovi odnose se i na izvedbu AB zidova pročelja od vidljivog betona. Izrada AB zidova s vidljivim betonskim plohama obuhvaća sve radove do potpune gotovosti. Oplate, izolacije, konektori, vezivna i transportna sredstva, skele i podupirači, premazi i zaštite uključeni su u jediničnu cijenu. Pažljiva izvedba oplate i odgovarajuća ugradnja i njega betona koji osiguravaju traženi nivo kvalitete i izgleda završnih ploha, navedeni su ovim troškovnikom, uključeni su u cijenu u cijelosti i u slučaju njihovog nepoštivanja radovi se neće priznati.</t>
  </si>
  <si>
    <t>Prije početka ugrađivanja betona oplata se mora detaljno očistiti. Premaz se nanosi kratko prije betoniranja, na očišćenu i potpuno pripremljenu oplatu. Treba usaglasiti tehnologiju i dinamiku izvođenja oplate i ugradnje betona. Betoniranje se vrši bez prekida.</t>
  </si>
  <si>
    <t>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</si>
</sst>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_ ;[Red]\-#,##0.00\ "/>
  </numFmts>
  <fonts count="27" x14ac:knownFonts="1">
    <font>
      <sz val="11"/>
      <color theme="1"/>
      <name val="Calibri"/>
      <family val="2"/>
      <charset val="238"/>
      <scheme val="minor"/>
    </font>
    <font>
      <sz val="10"/>
      <name val="Arial"/>
      <family val="2"/>
      <charset val="238"/>
    </font>
    <font>
      <sz val="11"/>
      <color indexed="8"/>
      <name val="Calibri"/>
      <family val="2"/>
      <charset val="238"/>
    </font>
    <font>
      <sz val="10"/>
      <name val="Arial CE"/>
      <charset val="238"/>
    </font>
    <font>
      <sz val="11"/>
      <color rgb="FF9C0006"/>
      <name val="Calibri"/>
      <family val="2"/>
      <charset val="238"/>
      <scheme val="minor"/>
    </font>
    <font>
      <sz val="11"/>
      <color theme="1"/>
      <name val="Arial Narrow"/>
      <family val="2"/>
    </font>
    <font>
      <b/>
      <sz val="11"/>
      <color theme="1"/>
      <name val="Arial Narrow"/>
      <family val="2"/>
    </font>
    <font>
      <b/>
      <sz val="11"/>
      <name val="Arial Narrow"/>
      <family val="2"/>
    </font>
    <font>
      <sz val="11"/>
      <name val="Arial Narrow"/>
      <family val="2"/>
    </font>
    <font>
      <vertAlign val="superscript"/>
      <sz val="11"/>
      <name val="Arial Narrow"/>
      <family val="2"/>
    </font>
    <font>
      <sz val="11"/>
      <color indexed="8"/>
      <name val="Arial Narrow"/>
      <family val="2"/>
    </font>
    <font>
      <b/>
      <sz val="11"/>
      <color indexed="10"/>
      <name val="Arial Narrow"/>
      <family val="2"/>
    </font>
    <font>
      <sz val="11"/>
      <color indexed="10"/>
      <name val="Arial Narrow"/>
      <family val="2"/>
    </font>
    <font>
      <sz val="10"/>
      <name val="Arial"/>
      <family val="2"/>
    </font>
    <font>
      <b/>
      <sz val="10"/>
      <name val="Arial Narrow"/>
      <family val="2"/>
    </font>
    <font>
      <sz val="10"/>
      <color theme="1"/>
      <name val="Arial Narrow"/>
      <family val="2"/>
    </font>
    <font>
      <sz val="10"/>
      <name val="Arial Narrow"/>
      <family val="2"/>
    </font>
    <font>
      <sz val="9"/>
      <color theme="1"/>
      <name val="Arial Narrow"/>
      <family val="2"/>
    </font>
    <font>
      <sz val="9"/>
      <name val="Arial Narrow"/>
      <family val="2"/>
    </font>
    <font>
      <vertAlign val="superscript"/>
      <sz val="10"/>
      <color theme="1"/>
      <name val="Times New Roman"/>
      <family val="1"/>
      <charset val="238"/>
    </font>
    <font>
      <sz val="11"/>
      <color rgb="FFFF0000"/>
      <name val="Arial Narrow"/>
      <family val="2"/>
      <charset val="238"/>
    </font>
    <font>
      <b/>
      <sz val="11"/>
      <color rgb="FFFF0000"/>
      <name val="Arial Narrow"/>
      <family val="2"/>
      <charset val="238"/>
    </font>
    <font>
      <sz val="11"/>
      <name val="Arial Narrow"/>
      <family val="2"/>
      <charset val="238"/>
    </font>
    <font>
      <b/>
      <sz val="11"/>
      <name val="Arial Narrow"/>
      <family val="2"/>
      <charset val="238"/>
    </font>
    <font>
      <b/>
      <sz val="9"/>
      <name val="Arial Narrow"/>
      <family val="2"/>
    </font>
    <font>
      <u/>
      <sz val="11"/>
      <name val="Arial Narrow"/>
      <family val="2"/>
    </font>
    <font>
      <sz val="11"/>
      <color rgb="FFFF0000"/>
      <name val="Arial Narrow"/>
      <family val="2"/>
    </font>
  </fonts>
  <fills count="6">
    <fill>
      <patternFill patternType="none"/>
    </fill>
    <fill>
      <patternFill patternType="gray125"/>
    </fill>
    <fill>
      <patternFill patternType="solid">
        <fgColor indexed="9"/>
        <bgColor indexed="64"/>
      </patternFill>
    </fill>
    <fill>
      <patternFill patternType="solid">
        <fgColor rgb="FFFFC7CE"/>
      </patternFill>
    </fill>
    <fill>
      <patternFill patternType="solid">
        <fgColor rgb="FFFFFFCC"/>
      </patternFill>
    </fill>
    <fill>
      <patternFill patternType="solid">
        <fgColor theme="0" tint="-0.14999847407452621"/>
        <bgColor indexed="64"/>
      </patternFill>
    </fill>
  </fills>
  <borders count="6">
    <border>
      <left/>
      <right/>
      <top/>
      <bottom/>
      <diagonal/>
    </border>
    <border>
      <left/>
      <right/>
      <top style="medium">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4" fillId="3" borderId="0" applyNumberFormat="0" applyBorder="0" applyAlignment="0" applyProtection="0"/>
    <xf numFmtId="164" fontId="2" fillId="0" borderId="0" applyFont="0" applyFill="0" applyBorder="0" applyAlignment="0" applyProtection="0"/>
    <xf numFmtId="0" fontId="3" fillId="0" borderId="0"/>
    <xf numFmtId="0" fontId="2" fillId="4" borderId="3" applyNumberFormat="0" applyFont="0" applyAlignment="0" applyProtection="0"/>
    <xf numFmtId="0" fontId="1" fillId="0" borderId="0"/>
    <xf numFmtId="0" fontId="1" fillId="0" borderId="0" applyNumberFormat="0" applyFont="0" applyFill="0" applyBorder="0" applyAlignment="0" applyProtection="0">
      <alignment vertical="top"/>
    </xf>
    <xf numFmtId="0" fontId="13" fillId="0" borderId="0"/>
    <xf numFmtId="0" fontId="1" fillId="0" borderId="0" applyNumberFormat="0" applyFont="0" applyFill="0" applyBorder="0" applyAlignment="0" applyProtection="0">
      <alignment vertical="top"/>
    </xf>
  </cellStyleXfs>
  <cellXfs count="190">
    <xf numFmtId="0" fontId="0" fillId="0" borderId="0" xfId="0"/>
    <xf numFmtId="0" fontId="5" fillId="0" borderId="0" xfId="0" applyFont="1"/>
    <xf numFmtId="0" fontId="8" fillId="0" borderId="0" xfId="0" applyFont="1" applyFill="1" applyBorder="1" applyAlignment="1" applyProtection="1">
      <alignment horizontal="left" vertical="top" wrapText="1"/>
    </xf>
    <xf numFmtId="0" fontId="8" fillId="0" borderId="0" xfId="0" applyFont="1" applyAlignment="1">
      <alignment horizontal="justify" vertical="top"/>
    </xf>
    <xf numFmtId="0" fontId="8" fillId="0" borderId="0" xfId="0" applyFont="1"/>
    <xf numFmtId="0" fontId="8" fillId="0" borderId="0" xfId="0" applyFont="1" applyFill="1"/>
    <xf numFmtId="0" fontId="8" fillId="0" borderId="0" xfId="0" applyFont="1" applyAlignment="1">
      <alignment horizontal="left" vertical="top" wrapText="1"/>
    </xf>
    <xf numFmtId="0" fontId="8" fillId="0" borderId="4" xfId="0" applyFont="1" applyBorder="1" applyAlignment="1">
      <alignment horizontal="justify" vertical="top"/>
    </xf>
    <xf numFmtId="0" fontId="10" fillId="0" borderId="0" xfId="0" applyFont="1" applyBorder="1" applyAlignment="1">
      <alignment horizontal="justify" vertical="top"/>
    </xf>
    <xf numFmtId="0" fontId="7" fillId="0" borderId="0" xfId="0" applyFont="1" applyFill="1" applyBorder="1" applyProtection="1"/>
    <xf numFmtId="0" fontId="8" fillId="0" borderId="0" xfId="0" applyFont="1" applyBorder="1" applyAlignment="1">
      <alignment horizontal="left" vertical="top" wrapText="1"/>
    </xf>
    <xf numFmtId="0" fontId="5" fillId="0" borderId="0" xfId="0" applyFont="1" applyBorder="1" applyAlignment="1">
      <alignment vertical="center" wrapText="1"/>
    </xf>
    <xf numFmtId="0" fontId="8" fillId="0" borderId="0" xfId="0" applyFont="1" applyFill="1" applyBorder="1" applyAlignment="1" applyProtection="1">
      <alignment horizontal="center"/>
    </xf>
    <xf numFmtId="2" fontId="8" fillId="0" borderId="0" xfId="2" applyNumberFormat="1" applyFont="1" applyFill="1" applyBorder="1" applyAlignment="1" applyProtection="1">
      <alignment horizontal="center"/>
    </xf>
    <xf numFmtId="4" fontId="11" fillId="0" borderId="0" xfId="2" applyNumberFormat="1" applyFont="1" applyFill="1" applyBorder="1" applyAlignment="1" applyProtection="1">
      <alignment horizontal="center"/>
      <protection locked="0"/>
    </xf>
    <xf numFmtId="4" fontId="12" fillId="0" borderId="0" xfId="2" applyNumberFormat="1" applyFont="1" applyFill="1" applyBorder="1" applyAlignment="1" applyProtection="1">
      <alignment horizontal="center"/>
    </xf>
    <xf numFmtId="0" fontId="8" fillId="0" borderId="4" xfId="0" applyFont="1" applyFill="1" applyBorder="1" applyAlignment="1" applyProtection="1">
      <alignment horizontal="center"/>
    </xf>
    <xf numFmtId="2" fontId="8" fillId="0" borderId="4" xfId="2" applyNumberFormat="1" applyFont="1" applyFill="1" applyBorder="1" applyAlignment="1" applyProtection="1">
      <alignment horizontal="center"/>
    </xf>
    <xf numFmtId="4" fontId="11" fillId="0" borderId="4" xfId="2" applyNumberFormat="1" applyFont="1" applyFill="1" applyBorder="1" applyAlignment="1" applyProtection="1">
      <alignment horizontal="center"/>
      <protection locked="0"/>
    </xf>
    <xf numFmtId="4" fontId="12" fillId="0" borderId="4" xfId="2" applyNumberFormat="1" applyFont="1" applyFill="1" applyBorder="1" applyAlignment="1" applyProtection="1">
      <alignment horizontal="center"/>
    </xf>
    <xf numFmtId="0" fontId="5" fillId="0" borderId="0" xfId="0" applyFont="1" applyAlignment="1">
      <alignment horizontal="center" vertical="center"/>
    </xf>
    <xf numFmtId="0" fontId="5" fillId="0" borderId="0" xfId="0" applyFont="1" applyAlignment="1">
      <alignment horizontal="right" vertical="center" wrapText="1"/>
    </xf>
    <xf numFmtId="0" fontId="8" fillId="0" borderId="0" xfId="0" applyFont="1" applyAlignment="1">
      <alignment horizontal="center" vertical="center" wrapText="1"/>
    </xf>
    <xf numFmtId="4" fontId="8" fillId="0" borderId="0" xfId="0" applyNumberFormat="1" applyFont="1" applyAlignment="1">
      <alignment horizontal="center"/>
    </xf>
    <xf numFmtId="0" fontId="8" fillId="0" borderId="0" xfId="0" applyFont="1" applyAlignment="1">
      <alignment horizontal="center"/>
    </xf>
    <xf numFmtId="2" fontId="8" fillId="0" borderId="0" xfId="1" applyNumberFormat="1" applyFont="1" applyFill="1" applyAlignment="1">
      <alignment horizontal="center"/>
    </xf>
    <xf numFmtId="2" fontId="8" fillId="0" borderId="0" xfId="0" applyNumberFormat="1" applyFont="1" applyAlignment="1">
      <alignment horizontal="center"/>
    </xf>
    <xf numFmtId="0" fontId="8" fillId="0" borderId="4" xfId="0" applyFont="1" applyBorder="1" applyAlignment="1">
      <alignment horizontal="center"/>
    </xf>
    <xf numFmtId="2" fontId="8" fillId="0" borderId="4" xfId="0" applyNumberFormat="1" applyFont="1" applyBorder="1" applyAlignment="1">
      <alignment horizontal="center"/>
    </xf>
    <xf numFmtId="4" fontId="8" fillId="0" borderId="4" xfId="0" applyNumberFormat="1" applyFont="1" applyBorder="1" applyAlignment="1">
      <alignment horizontal="center"/>
    </xf>
    <xf numFmtId="0" fontId="7" fillId="0" borderId="0" xfId="0" applyFont="1" applyAlignment="1">
      <alignment horizontal="center"/>
    </xf>
    <xf numFmtId="2" fontId="7" fillId="0" borderId="0" xfId="0" applyNumberFormat="1" applyFont="1" applyAlignment="1">
      <alignment horizontal="center"/>
    </xf>
    <xf numFmtId="4" fontId="7" fillId="0" borderId="0" xfId="0" applyNumberFormat="1" applyFont="1" applyAlignment="1">
      <alignment horizontal="center"/>
    </xf>
    <xf numFmtId="0" fontId="8" fillId="0" borderId="4" xfId="0" applyFont="1" applyFill="1" applyBorder="1" applyAlignment="1">
      <alignment horizontal="center"/>
    </xf>
    <xf numFmtId="2" fontId="8" fillId="0" borderId="4" xfId="0" applyNumberFormat="1" applyFont="1" applyFill="1" applyBorder="1" applyAlignment="1">
      <alignment horizontal="center"/>
    </xf>
    <xf numFmtId="4" fontId="8" fillId="0" borderId="4" xfId="0" applyNumberFormat="1" applyFont="1" applyFill="1" applyBorder="1" applyAlignment="1">
      <alignment horizontal="center"/>
    </xf>
    <xf numFmtId="4" fontId="7" fillId="0" borderId="0" xfId="4" applyNumberFormat="1" applyFont="1" applyFill="1" applyBorder="1" applyAlignment="1">
      <alignment horizontal="center"/>
    </xf>
    <xf numFmtId="0" fontId="8" fillId="0" borderId="0" xfId="4" applyFont="1" applyFill="1" applyBorder="1" applyAlignment="1">
      <alignment horizontal="center"/>
    </xf>
    <xf numFmtId="2" fontId="8" fillId="0" borderId="0" xfId="4" applyNumberFormat="1" applyFont="1" applyFill="1" applyBorder="1" applyAlignment="1">
      <alignment horizontal="center"/>
    </xf>
    <xf numFmtId="4" fontId="8" fillId="0" borderId="0" xfId="4" applyNumberFormat="1" applyFont="1" applyFill="1" applyBorder="1" applyAlignment="1">
      <alignment horizontal="center"/>
    </xf>
    <xf numFmtId="4" fontId="8" fillId="0" borderId="0" xfId="0" applyNumberFormat="1" applyFont="1" applyFill="1" applyBorder="1" applyAlignment="1">
      <alignment horizontal="center"/>
    </xf>
    <xf numFmtId="0" fontId="8" fillId="0" borderId="0" xfId="0" applyFont="1" applyBorder="1" applyAlignment="1">
      <alignment horizontal="center"/>
    </xf>
    <xf numFmtId="2" fontId="8" fillId="0" borderId="0" xfId="0" applyNumberFormat="1" applyFont="1" applyBorder="1" applyAlignment="1">
      <alignment horizontal="center"/>
    </xf>
    <xf numFmtId="4" fontId="8" fillId="0" borderId="0" xfId="0" applyNumberFormat="1" applyFont="1" applyBorder="1" applyAlignment="1">
      <alignment horizontal="center"/>
    </xf>
    <xf numFmtId="4" fontId="11" fillId="0" borderId="0" xfId="0" applyNumberFormat="1" applyFont="1" applyFill="1" applyBorder="1" applyAlignment="1" applyProtection="1">
      <alignment horizontal="center"/>
      <protection locked="0"/>
    </xf>
    <xf numFmtId="165" fontId="12" fillId="0" borderId="0" xfId="3" applyNumberFormat="1" applyFont="1" applyFill="1" applyBorder="1" applyAlignment="1" applyProtection="1">
      <alignment horizontal="center"/>
    </xf>
    <xf numFmtId="0" fontId="8" fillId="0" borderId="0" xfId="0" applyFont="1" applyBorder="1" applyAlignment="1" applyProtection="1">
      <alignment horizontal="center"/>
    </xf>
    <xf numFmtId="2" fontId="8" fillId="0" borderId="0" xfId="0" applyNumberFormat="1" applyFont="1" applyBorder="1" applyAlignment="1" applyProtection="1">
      <alignment horizontal="center"/>
    </xf>
    <xf numFmtId="4" fontId="11" fillId="0" borderId="0" xfId="0" applyNumberFormat="1" applyFont="1" applyBorder="1" applyAlignment="1" applyProtection="1">
      <alignment horizontal="center"/>
      <protection locked="0"/>
    </xf>
    <xf numFmtId="165" fontId="8" fillId="0" borderId="0" xfId="3" applyNumberFormat="1" applyFont="1" applyFill="1" applyBorder="1" applyAlignment="1" applyProtection="1">
      <alignment horizontal="center"/>
    </xf>
    <xf numFmtId="2" fontId="7" fillId="0" borderId="0" xfId="2" applyNumberFormat="1" applyFont="1" applyFill="1" applyBorder="1" applyAlignment="1" applyProtection="1">
      <alignment horizontal="center"/>
    </xf>
    <xf numFmtId="0" fontId="8" fillId="0" borderId="0" xfId="0" applyFont="1" applyFill="1" applyBorder="1" applyAlignment="1">
      <alignment horizontal="center"/>
    </xf>
    <xf numFmtId="2" fontId="8" fillId="0" borderId="0" xfId="0" applyNumberFormat="1" applyFont="1" applyFill="1" applyBorder="1" applyAlignment="1">
      <alignment horizontal="center"/>
    </xf>
    <xf numFmtId="49" fontId="8" fillId="0" borderId="0" xfId="0" applyNumberFormat="1" applyFont="1" applyFill="1" applyBorder="1" applyAlignment="1" applyProtection="1">
      <alignment horizontal="center" vertical="top"/>
    </xf>
    <xf numFmtId="2" fontId="7"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xf>
    <xf numFmtId="165" fontId="7" fillId="0" borderId="0" xfId="3" applyNumberFormat="1" applyFont="1" applyFill="1" applyBorder="1" applyAlignment="1" applyProtection="1">
      <alignment horizontal="center"/>
    </xf>
    <xf numFmtId="0" fontId="8" fillId="0" borderId="0" xfId="0" applyFont="1" applyAlignment="1">
      <alignment horizontal="justify" vertical="top" wrapText="1"/>
    </xf>
    <xf numFmtId="4" fontId="7" fillId="0" borderId="0" xfId="0" applyNumberFormat="1" applyFont="1" applyFill="1" applyBorder="1" applyAlignment="1">
      <alignment horizontal="center"/>
    </xf>
    <xf numFmtId="1" fontId="8" fillId="0" borderId="0" xfId="0" applyNumberFormat="1" applyFont="1" applyBorder="1" applyAlignment="1" applyProtection="1">
      <alignment horizontal="center" vertical="center" wrapText="1"/>
    </xf>
    <xf numFmtId="0" fontId="5" fillId="0" borderId="0" xfId="0" applyFont="1" applyBorder="1" applyAlignment="1">
      <alignment horizontal="center" vertical="top" wrapText="1"/>
    </xf>
    <xf numFmtId="0" fontId="8" fillId="0" borderId="0" xfId="0" applyFont="1" applyFill="1" applyBorder="1" applyAlignment="1" applyProtection="1">
      <alignment horizontal="center" vertical="top"/>
    </xf>
    <xf numFmtId="0" fontId="8" fillId="0" borderId="4" xfId="0" applyFont="1" applyFill="1" applyBorder="1" applyAlignment="1" applyProtection="1">
      <alignment horizontal="center" vertical="top"/>
    </xf>
    <xf numFmtId="0" fontId="8" fillId="0" borderId="0" xfId="0" applyFont="1" applyAlignment="1">
      <alignment horizontal="center" vertical="top"/>
    </xf>
    <xf numFmtId="0" fontId="8" fillId="0" borderId="4" xfId="0" applyFont="1" applyBorder="1" applyAlignment="1">
      <alignment horizontal="center" vertical="top"/>
    </xf>
    <xf numFmtId="0" fontId="8" fillId="0" borderId="4" xfId="0" applyFont="1" applyFill="1" applyBorder="1" applyAlignment="1">
      <alignment horizontal="center" vertical="top"/>
    </xf>
    <xf numFmtId="0" fontId="8" fillId="0" borderId="0" xfId="4" applyFont="1" applyFill="1" applyBorder="1" applyAlignment="1">
      <alignment horizontal="center" vertical="top"/>
    </xf>
    <xf numFmtId="0" fontId="8" fillId="0" borderId="0" xfId="0" applyFont="1" applyBorder="1" applyAlignment="1">
      <alignment horizontal="center" vertical="top"/>
    </xf>
    <xf numFmtId="0" fontId="8" fillId="0" borderId="0" xfId="0" applyFont="1" applyFill="1" applyBorder="1" applyAlignment="1">
      <alignment horizontal="center" vertical="top"/>
    </xf>
    <xf numFmtId="4" fontId="7" fillId="0" borderId="0" xfId="0" applyNumberFormat="1" applyFont="1" applyBorder="1" applyAlignment="1">
      <alignment horizontal="center"/>
    </xf>
    <xf numFmtId="0" fontId="8" fillId="0" borderId="4" xfId="0" applyFont="1" applyFill="1" applyBorder="1" applyAlignment="1" applyProtection="1">
      <alignment horizontal="left"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justify" vertical="top"/>
    </xf>
    <xf numFmtId="0" fontId="8" fillId="0" borderId="0" xfId="4" applyFont="1" applyFill="1" applyBorder="1" applyAlignment="1">
      <alignment horizontal="justify" vertical="top"/>
    </xf>
    <xf numFmtId="0" fontId="8" fillId="0" borderId="4" xfId="0" applyFont="1" applyFill="1" applyBorder="1" applyAlignment="1">
      <alignment horizontal="justify" vertical="top"/>
    </xf>
    <xf numFmtId="0" fontId="8" fillId="0" borderId="0" xfId="0" applyFont="1" applyBorder="1" applyAlignment="1">
      <alignment horizontal="justify" vertical="top"/>
    </xf>
    <xf numFmtId="0" fontId="8" fillId="0" borderId="0" xfId="4" applyFont="1" applyFill="1" applyBorder="1" applyAlignment="1">
      <alignment horizontal="left" vertical="top" wrapText="1"/>
    </xf>
    <xf numFmtId="1" fontId="8" fillId="0" borderId="0" xfId="0" applyNumberFormat="1" applyFont="1" applyBorder="1" applyAlignment="1" applyProtection="1">
      <alignment horizontal="left" vertical="center" wrapText="1"/>
    </xf>
    <xf numFmtId="0" fontId="8" fillId="0" borderId="0" xfId="0" applyFont="1" applyFill="1" applyBorder="1" applyAlignment="1" applyProtection="1">
      <alignment horizontal="justify" wrapText="1"/>
    </xf>
    <xf numFmtId="0" fontId="8" fillId="2" borderId="0" xfId="0" applyFont="1" applyFill="1" applyBorder="1" applyAlignment="1">
      <alignment horizontal="justify" vertical="center" wrapText="1"/>
    </xf>
    <xf numFmtId="1" fontId="8" fillId="2" borderId="0" xfId="0" applyNumberFormat="1" applyFont="1" applyFill="1" applyBorder="1" applyAlignment="1" applyProtection="1">
      <alignment horizontal="left" vertical="center" wrapText="1"/>
    </xf>
    <xf numFmtId="2" fontId="8" fillId="0" borderId="0" xfId="0" applyNumberFormat="1" applyFont="1" applyFill="1" applyBorder="1" applyAlignment="1" applyProtection="1">
      <alignment horizontal="right" vertical="center"/>
    </xf>
    <xf numFmtId="49" fontId="14" fillId="0" borderId="5" xfId="5" applyNumberFormat="1" applyFont="1" applyFill="1" applyBorder="1" applyAlignment="1" applyProtection="1">
      <alignment horizontal="center" wrapText="1"/>
    </xf>
    <xf numFmtId="0" fontId="15" fillId="0" borderId="0" xfId="0" applyFont="1"/>
    <xf numFmtId="0" fontId="16" fillId="0" borderId="0" xfId="5" applyFont="1" applyAlignment="1" applyProtection="1">
      <alignment horizontal="justify"/>
    </xf>
    <xf numFmtId="0" fontId="14" fillId="0" borderId="0" xfId="5" applyFont="1" applyAlignment="1" applyProtection="1">
      <alignment horizontal="justify" wrapText="1"/>
    </xf>
    <xf numFmtId="0" fontId="14" fillId="0" borderId="0" xfId="5" applyFont="1" applyAlignment="1" applyProtection="1">
      <alignment horizontal="center"/>
    </xf>
    <xf numFmtId="0" fontId="16" fillId="0" borderId="0" xfId="5" applyFont="1" applyAlignment="1" applyProtection="1">
      <alignment horizontal="justify" wrapText="1"/>
    </xf>
    <xf numFmtId="0" fontId="16" fillId="0" borderId="0" xfId="5" applyFont="1" applyFill="1" applyAlignment="1" applyProtection="1">
      <alignment horizontal="justify" vertical="top" wrapText="1"/>
    </xf>
    <xf numFmtId="0" fontId="17" fillId="0" borderId="0" xfId="0" applyFont="1" applyAlignment="1">
      <alignment horizontal="center" vertical="center"/>
    </xf>
    <xf numFmtId="0" fontId="17" fillId="0" borderId="0" xfId="0" applyFont="1" applyAlignment="1">
      <alignment horizontal="right" vertical="center" wrapText="1"/>
    </xf>
    <xf numFmtId="0" fontId="18" fillId="0" borderId="0" xfId="0" applyFont="1" applyAlignment="1">
      <alignment horizontal="center" vertical="center" wrapText="1"/>
    </xf>
    <xf numFmtId="0" fontId="18" fillId="0" borderId="0" xfId="0" applyFont="1"/>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20" fillId="0" borderId="0" xfId="0" applyFont="1" applyAlignment="1">
      <alignment horizontal="center" vertical="top"/>
    </xf>
    <xf numFmtId="0" fontId="20" fillId="0" borderId="0" xfId="0" applyFont="1" applyAlignment="1">
      <alignment horizontal="center"/>
    </xf>
    <xf numFmtId="2" fontId="20" fillId="0" borderId="0" xfId="0" applyNumberFormat="1" applyFont="1" applyAlignment="1">
      <alignment horizontal="center"/>
    </xf>
    <xf numFmtId="4" fontId="20" fillId="0" borderId="0" xfId="0" applyNumberFormat="1" applyFont="1" applyAlignment="1">
      <alignment horizontal="center"/>
    </xf>
    <xf numFmtId="0" fontId="20" fillId="0" borderId="0" xfId="0" applyFont="1"/>
    <xf numFmtId="0" fontId="20" fillId="0" borderId="0" xfId="0" applyFont="1" applyAlignment="1">
      <alignment horizontal="center" vertical="center"/>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horizontal="left" vertical="top" wrapText="1"/>
    </xf>
    <xf numFmtId="0" fontId="20" fillId="0" borderId="0" xfId="0" applyFont="1" applyFill="1" applyBorder="1"/>
    <xf numFmtId="0" fontId="20" fillId="0" borderId="4" xfId="0" applyFont="1" applyBorder="1" applyAlignment="1">
      <alignment horizontal="center" vertical="top"/>
    </xf>
    <xf numFmtId="0" fontId="20" fillId="0" borderId="4" xfId="0" applyFont="1" applyBorder="1" applyAlignment="1">
      <alignment horizontal="justify" vertical="top"/>
    </xf>
    <xf numFmtId="0" fontId="20" fillId="0" borderId="4" xfId="0" applyFont="1" applyBorder="1" applyAlignment="1">
      <alignment horizontal="center"/>
    </xf>
    <xf numFmtId="2" fontId="20" fillId="0" borderId="4" xfId="0" applyNumberFormat="1" applyFont="1" applyBorder="1" applyAlignment="1">
      <alignment horizontal="center"/>
    </xf>
    <xf numFmtId="4" fontId="20" fillId="0" borderId="4" xfId="0" applyNumberFormat="1" applyFont="1" applyBorder="1" applyAlignment="1">
      <alignment horizontal="center"/>
    </xf>
    <xf numFmtId="0" fontId="20" fillId="0" borderId="0" xfId="4" applyFont="1" applyFill="1" applyBorder="1" applyAlignment="1">
      <alignment horizontal="center" vertical="top"/>
    </xf>
    <xf numFmtId="0" fontId="20" fillId="0" borderId="0" xfId="4" applyFont="1" applyFill="1" applyBorder="1" applyAlignment="1">
      <alignment horizontal="justify" vertical="top"/>
    </xf>
    <xf numFmtId="0" fontId="21" fillId="0" borderId="0" xfId="4" applyFont="1" applyFill="1" applyBorder="1" applyAlignment="1">
      <alignment horizontal="center"/>
    </xf>
    <xf numFmtId="2" fontId="21" fillId="0" borderId="0" xfId="4" applyNumberFormat="1" applyFont="1" applyFill="1" applyBorder="1" applyAlignment="1">
      <alignment horizontal="center"/>
    </xf>
    <xf numFmtId="4" fontId="21" fillId="0" borderId="0" xfId="4" applyNumberFormat="1" applyFont="1" applyFill="1" applyBorder="1" applyAlignment="1">
      <alignment horizontal="center"/>
    </xf>
    <xf numFmtId="0" fontId="20" fillId="0" borderId="0" xfId="0" applyFont="1" applyFill="1"/>
    <xf numFmtId="0" fontId="20" fillId="0" borderId="0" xfId="4" applyFont="1" applyFill="1" applyBorder="1" applyAlignment="1">
      <alignment horizontal="left" vertical="top" wrapText="1"/>
    </xf>
    <xf numFmtId="0" fontId="20" fillId="0" borderId="0" xfId="4" applyFont="1" applyFill="1" applyBorder="1" applyAlignment="1">
      <alignment horizontal="center"/>
    </xf>
    <xf numFmtId="2" fontId="20" fillId="0" borderId="0" xfId="4" applyNumberFormat="1" applyFont="1" applyFill="1" applyBorder="1" applyAlignment="1">
      <alignment horizontal="center"/>
    </xf>
    <xf numFmtId="4" fontId="20" fillId="0" borderId="0" xfId="4" applyNumberFormat="1" applyFont="1" applyFill="1" applyBorder="1" applyAlignment="1">
      <alignment horizontal="center"/>
    </xf>
    <xf numFmtId="0" fontId="8" fillId="0" borderId="0" xfId="0" applyFont="1" applyFill="1" applyBorder="1" applyAlignment="1">
      <alignment horizontal="justify" vertical="top" wrapText="1"/>
    </xf>
    <xf numFmtId="0" fontId="5" fillId="0" borderId="0" xfId="0" applyFont="1" applyAlignment="1">
      <alignment horizontal="left" vertical="top" wrapText="1"/>
    </xf>
    <xf numFmtId="0" fontId="5" fillId="0" borderId="0" xfId="0" applyFont="1" applyAlignment="1">
      <alignment horizontal="center" vertical="top"/>
    </xf>
    <xf numFmtId="0" fontId="22" fillId="0" borderId="4" xfId="4" applyFont="1" applyFill="1" applyBorder="1" applyAlignment="1">
      <alignment horizontal="center" vertical="top"/>
    </xf>
    <xf numFmtId="0" fontId="22" fillId="0" borderId="4" xfId="4" applyFont="1" applyFill="1" applyBorder="1" applyAlignment="1">
      <alignment horizontal="left" vertical="top" wrapText="1"/>
    </xf>
    <xf numFmtId="0" fontId="22" fillId="0" borderId="4" xfId="4" applyFont="1" applyFill="1" applyBorder="1" applyAlignment="1">
      <alignment horizontal="center"/>
    </xf>
    <xf numFmtId="2" fontId="22" fillId="0" borderId="4" xfId="4" applyNumberFormat="1" applyFont="1" applyFill="1" applyBorder="1" applyAlignment="1">
      <alignment horizontal="center"/>
    </xf>
    <xf numFmtId="4" fontId="22" fillId="0" borderId="4" xfId="4" applyNumberFormat="1" applyFont="1" applyFill="1" applyBorder="1" applyAlignment="1">
      <alignment horizontal="center"/>
    </xf>
    <xf numFmtId="0" fontId="22" fillId="0" borderId="0" xfId="0" applyFont="1"/>
    <xf numFmtId="0" fontId="22" fillId="0" borderId="0" xfId="4" applyFont="1" applyFill="1" applyBorder="1" applyAlignment="1">
      <alignment horizontal="center" vertical="top"/>
    </xf>
    <xf numFmtId="0" fontId="22" fillId="0" borderId="0" xfId="4" applyFont="1" applyFill="1" applyBorder="1" applyAlignment="1">
      <alignment horizontal="left" vertical="top" wrapText="1"/>
    </xf>
    <xf numFmtId="0" fontId="22" fillId="0" borderId="0" xfId="4" applyFont="1" applyFill="1" applyBorder="1" applyAlignment="1">
      <alignment horizontal="center"/>
    </xf>
    <xf numFmtId="2" fontId="22" fillId="0" borderId="0" xfId="4" applyNumberFormat="1" applyFont="1" applyFill="1" applyBorder="1" applyAlignment="1">
      <alignment horizontal="center"/>
    </xf>
    <xf numFmtId="4" fontId="22" fillId="0" borderId="0" xfId="4" applyNumberFormat="1" applyFont="1" applyFill="1" applyBorder="1" applyAlignment="1">
      <alignment horizontal="center"/>
    </xf>
    <xf numFmtId="0" fontId="22" fillId="0" borderId="0" xfId="0" applyFont="1" applyAlignment="1">
      <alignment horizontal="center"/>
    </xf>
    <xf numFmtId="4" fontId="22" fillId="0" borderId="0" xfId="0" applyNumberFormat="1" applyFont="1" applyAlignment="1">
      <alignment horizontal="center"/>
    </xf>
    <xf numFmtId="0" fontId="22" fillId="0" borderId="0" xfId="0" applyFont="1" applyAlignment="1">
      <alignment horizontal="center" vertical="top"/>
    </xf>
    <xf numFmtId="0" fontId="22" fillId="0" borderId="0" xfId="0" applyFont="1" applyAlignment="1">
      <alignment horizontal="left" vertical="top" wrapText="1"/>
    </xf>
    <xf numFmtId="4" fontId="23" fillId="0" borderId="0" xfId="4" applyNumberFormat="1" applyFont="1" applyFill="1" applyBorder="1" applyAlignment="1">
      <alignment horizontal="center"/>
    </xf>
    <xf numFmtId="0" fontId="24" fillId="0" borderId="0" xfId="0" applyFont="1" applyFill="1" applyBorder="1" applyProtection="1"/>
    <xf numFmtId="2" fontId="8" fillId="0" borderId="0" xfId="0" quotePrefix="1" applyNumberFormat="1" applyFont="1" applyAlignment="1">
      <alignment horizontal="center"/>
    </xf>
    <xf numFmtId="0" fontId="8" fillId="0" borderId="0" xfId="0" quotePrefix="1" applyFont="1"/>
    <xf numFmtId="0" fontId="8" fillId="0" borderId="2" xfId="4" applyFont="1" applyFill="1" applyBorder="1" applyAlignment="1">
      <alignment horizontal="center" vertical="top"/>
    </xf>
    <xf numFmtId="0" fontId="8" fillId="0" borderId="2" xfId="4" applyFont="1" applyFill="1" applyBorder="1" applyAlignment="1">
      <alignment horizontal="left" vertical="top" wrapText="1"/>
    </xf>
    <xf numFmtId="0" fontId="8" fillId="0" borderId="2" xfId="4" applyFont="1" applyFill="1" applyBorder="1" applyAlignment="1">
      <alignment horizontal="center"/>
    </xf>
    <xf numFmtId="2" fontId="8" fillId="0" borderId="2" xfId="4" applyNumberFormat="1" applyFont="1" applyFill="1" applyBorder="1" applyAlignment="1">
      <alignment horizontal="center"/>
    </xf>
    <xf numFmtId="4" fontId="8" fillId="0" borderId="2" xfId="4" applyNumberFormat="1" applyFont="1" applyFill="1" applyBorder="1" applyAlignment="1">
      <alignment horizontal="center"/>
    </xf>
    <xf numFmtId="4" fontId="7" fillId="0" borderId="2" xfId="4" applyNumberFormat="1" applyFont="1" applyFill="1" applyBorder="1" applyAlignment="1">
      <alignment horizontal="center"/>
    </xf>
    <xf numFmtId="0" fontId="20" fillId="0" borderId="0" xfId="0" quotePrefix="1" applyFont="1" applyFill="1" applyBorder="1"/>
    <xf numFmtId="0" fontId="22" fillId="0" borderId="0" xfId="4" applyFont="1" applyFill="1" applyBorder="1" applyAlignment="1">
      <alignment horizontal="justify" vertical="top"/>
    </xf>
    <xf numFmtId="0" fontId="23" fillId="0" borderId="0" xfId="4" applyFont="1" applyFill="1" applyBorder="1" applyAlignment="1">
      <alignment horizontal="center"/>
    </xf>
    <xf numFmtId="2" fontId="23" fillId="0" borderId="0" xfId="4" applyNumberFormat="1" applyFont="1" applyFill="1" applyBorder="1" applyAlignment="1">
      <alignment horizontal="center"/>
    </xf>
    <xf numFmtId="0" fontId="22" fillId="0" borderId="0" xfId="0" applyFont="1" applyFill="1"/>
    <xf numFmtId="0" fontId="22" fillId="0" borderId="4" xfId="0" applyFont="1" applyFill="1" applyBorder="1" applyAlignment="1">
      <alignment horizontal="center" vertical="top"/>
    </xf>
    <xf numFmtId="0" fontId="22" fillId="0" borderId="4" xfId="0" applyFont="1" applyFill="1" applyBorder="1" applyAlignment="1">
      <alignment horizontal="justify" vertical="top"/>
    </xf>
    <xf numFmtId="0" fontId="22" fillId="0" borderId="4" xfId="0" applyFont="1" applyFill="1" applyBorder="1" applyAlignment="1">
      <alignment horizontal="center"/>
    </xf>
    <xf numFmtId="2" fontId="22" fillId="0" borderId="4" xfId="0" applyNumberFormat="1" applyFont="1" applyFill="1" applyBorder="1" applyAlignment="1">
      <alignment horizontal="center"/>
    </xf>
    <xf numFmtId="4" fontId="22" fillId="0" borderId="4" xfId="0" applyNumberFormat="1" applyFont="1" applyFill="1" applyBorder="1" applyAlignment="1">
      <alignment horizontal="center"/>
    </xf>
    <xf numFmtId="0" fontId="14" fillId="0" borderId="0" xfId="5" applyFont="1" applyAlignment="1" applyProtection="1">
      <alignment horizontal="center" wrapText="1"/>
    </xf>
    <xf numFmtId="0" fontId="14" fillId="0" borderId="0" xfId="5" applyFont="1" applyAlignment="1" applyProtection="1">
      <alignment horizontal="justify"/>
    </xf>
    <xf numFmtId="0" fontId="8" fillId="5" borderId="0" xfId="0" applyFont="1" applyFill="1" applyBorder="1" applyAlignment="1" applyProtection="1">
      <alignment horizontal="left" vertical="top" wrapText="1"/>
    </xf>
    <xf numFmtId="0" fontId="7" fillId="5" borderId="0" xfId="0" applyFont="1" applyFill="1" applyBorder="1" applyAlignment="1" applyProtection="1">
      <alignment horizontal="center"/>
    </xf>
    <xf numFmtId="0" fontId="8" fillId="5" borderId="0" xfId="0" applyFont="1" applyFill="1"/>
    <xf numFmtId="4" fontId="11" fillId="5" borderId="0" xfId="2" applyNumberFormat="1" applyFont="1" applyFill="1" applyBorder="1" applyAlignment="1" applyProtection="1">
      <alignment horizontal="center"/>
      <protection locked="0"/>
    </xf>
    <xf numFmtId="4" fontId="7" fillId="5" borderId="0" xfId="2" applyNumberFormat="1" applyFont="1" applyFill="1" applyBorder="1" applyAlignment="1" applyProtection="1">
      <alignment horizontal="center"/>
    </xf>
    <xf numFmtId="0" fontId="8" fillId="5" borderId="0" xfId="0" applyFont="1" applyFill="1" applyBorder="1" applyAlignment="1">
      <alignment horizontal="left" vertical="top" wrapText="1"/>
    </xf>
    <xf numFmtId="0" fontId="8" fillId="5" borderId="0" xfId="0" applyFont="1" applyFill="1" applyBorder="1" applyAlignment="1">
      <alignment horizontal="center"/>
    </xf>
    <xf numFmtId="2" fontId="8" fillId="5" borderId="0" xfId="0" applyNumberFormat="1" applyFont="1" applyFill="1" applyBorder="1" applyAlignment="1">
      <alignment horizontal="center"/>
    </xf>
    <xf numFmtId="4" fontId="8" fillId="5" borderId="0" xfId="0" applyNumberFormat="1" applyFont="1" applyFill="1" applyBorder="1" applyAlignment="1">
      <alignment horizontal="center"/>
    </xf>
    <xf numFmtId="4" fontId="7" fillId="5" borderId="0" xfId="0" applyNumberFormat="1" applyFont="1" applyFill="1" applyBorder="1" applyAlignment="1">
      <alignment horizontal="center"/>
    </xf>
    <xf numFmtId="0" fontId="8" fillId="5" borderId="0" xfId="0" applyFont="1" applyFill="1" applyBorder="1" applyAlignment="1">
      <alignment horizontal="justify" vertical="top"/>
    </xf>
    <xf numFmtId="0" fontId="8" fillId="5" borderId="0" xfId="4" applyFont="1" applyFill="1" applyBorder="1" applyAlignment="1">
      <alignment horizontal="center"/>
    </xf>
    <xf numFmtId="2" fontId="8" fillId="5" borderId="0" xfId="4" applyNumberFormat="1" applyFont="1" applyFill="1" applyBorder="1" applyAlignment="1">
      <alignment horizontal="center"/>
    </xf>
    <xf numFmtId="4" fontId="8" fillId="5" borderId="0" xfId="4" applyNumberFormat="1" applyFont="1" applyFill="1" applyBorder="1" applyAlignment="1">
      <alignment horizontal="center"/>
    </xf>
    <xf numFmtId="0" fontId="8" fillId="5" borderId="0" xfId="4" applyFont="1" applyFill="1" applyBorder="1" applyAlignment="1">
      <alignment horizontal="justify" vertical="top"/>
    </xf>
    <xf numFmtId="0" fontId="8" fillId="5" borderId="1" xfId="0" applyFont="1" applyFill="1" applyBorder="1" applyAlignment="1" applyProtection="1">
      <alignment horizontal="center" vertical="top"/>
    </xf>
    <xf numFmtId="2" fontId="8" fillId="5" borderId="1" xfId="0" applyNumberFormat="1" applyFont="1" applyFill="1" applyBorder="1" applyAlignment="1" applyProtection="1"/>
    <xf numFmtId="0" fontId="8" fillId="5" borderId="1" xfId="0" applyFont="1" applyFill="1" applyBorder="1" applyAlignment="1" applyProtection="1">
      <alignment horizontal="center"/>
    </xf>
    <xf numFmtId="2" fontId="8" fillId="5" borderId="1" xfId="0" applyNumberFormat="1" applyFont="1" applyFill="1" applyBorder="1" applyAlignment="1" applyProtection="1">
      <alignment horizontal="center"/>
    </xf>
    <xf numFmtId="4" fontId="11" fillId="5" borderId="1" xfId="0" applyNumberFormat="1" applyFont="1" applyFill="1" applyBorder="1" applyAlignment="1" applyProtection="1">
      <alignment horizontal="center"/>
      <protection locked="0"/>
    </xf>
    <xf numFmtId="165" fontId="7" fillId="5" borderId="1" xfId="3" applyNumberFormat="1" applyFont="1" applyFill="1" applyBorder="1" applyAlignment="1" applyProtection="1">
      <alignment horizontal="center"/>
    </xf>
    <xf numFmtId="49" fontId="8" fillId="5" borderId="0" xfId="0" applyNumberFormat="1" applyFont="1" applyFill="1" applyBorder="1" applyAlignment="1" applyProtection="1">
      <alignment horizontal="center" vertical="center"/>
    </xf>
    <xf numFmtId="0" fontId="7" fillId="5" borderId="0" xfId="0" applyFont="1" applyFill="1" applyBorder="1" applyAlignment="1" applyProtection="1">
      <alignment horizontal="left" vertical="center" wrapText="1"/>
    </xf>
    <xf numFmtId="0" fontId="8" fillId="5" borderId="0" xfId="0" applyFont="1" applyFill="1" applyBorder="1" applyAlignment="1" applyProtection="1">
      <alignment horizontal="center"/>
    </xf>
    <xf numFmtId="2" fontId="8" fillId="5" borderId="0" xfId="0" applyNumberFormat="1" applyFont="1" applyFill="1" applyBorder="1" applyAlignment="1" applyProtection="1">
      <alignment horizontal="center"/>
    </xf>
    <xf numFmtId="4" fontId="11" fillId="5" borderId="0" xfId="0" applyNumberFormat="1" applyFont="1" applyFill="1" applyBorder="1" applyAlignment="1" applyProtection="1">
      <alignment horizontal="center"/>
      <protection locked="0"/>
    </xf>
    <xf numFmtId="165" fontId="12" fillId="5" borderId="0" xfId="3" applyNumberFormat="1" applyFont="1" applyFill="1" applyBorder="1" applyAlignment="1" applyProtection="1">
      <alignment horizontal="center"/>
    </xf>
    <xf numFmtId="0" fontId="5" fillId="0" borderId="0" xfId="0" applyFont="1" applyBorder="1" applyAlignment="1">
      <alignment horizontal="left"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cellXfs>
  <cellStyles count="9">
    <cellStyle name="Bad" xfId="1" builtinId="27"/>
    <cellStyle name="Comma" xfId="2" builtinId="3"/>
    <cellStyle name="Normal" xfId="0" builtinId="0"/>
    <cellStyle name="Normal 2" xfId="5"/>
    <cellStyle name="Normal 3" xfId="7"/>
    <cellStyle name="Normal 4" xfId="8"/>
    <cellStyle name="Normal_TROŠKOVNIK - KAM - ŽUTO" xfId="3"/>
    <cellStyle name="Normalno 2" xfId="6"/>
    <cellStyle name="Note" xfId="4"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view="pageBreakPreview" topLeftCell="A34" zoomScale="120" zoomScaleNormal="100" zoomScaleSheetLayoutView="120" workbookViewId="0">
      <selection activeCell="A33" sqref="A33"/>
    </sheetView>
  </sheetViews>
  <sheetFormatPr defaultColWidth="9.109375" defaultRowHeight="13.8" x14ac:dyDescent="0.3"/>
  <cols>
    <col min="1" max="1" width="92.6640625" style="83" customWidth="1"/>
    <col min="2" max="16384" width="9.109375" style="83"/>
  </cols>
  <sheetData>
    <row r="1" spans="1:1" x14ac:dyDescent="0.3">
      <c r="A1" s="82" t="s">
        <v>69</v>
      </c>
    </row>
    <row r="2" spans="1:1" x14ac:dyDescent="0.3">
      <c r="A2" s="84"/>
    </row>
    <row r="3" spans="1:1" ht="41.4" x14ac:dyDescent="0.3">
      <c r="A3" s="85" t="s">
        <v>20</v>
      </c>
    </row>
    <row r="4" spans="1:1" x14ac:dyDescent="0.3">
      <c r="A4" s="84"/>
    </row>
    <row r="5" spans="1:1" x14ac:dyDescent="0.3">
      <c r="A5" s="84" t="s">
        <v>70</v>
      </c>
    </row>
    <row r="6" spans="1:1" x14ac:dyDescent="0.3">
      <c r="A6" s="86" t="s">
        <v>71</v>
      </c>
    </row>
    <row r="7" spans="1:1" ht="27.6" x14ac:dyDescent="0.3">
      <c r="A7" s="158" t="s">
        <v>72</v>
      </c>
    </row>
    <row r="8" spans="1:1" x14ac:dyDescent="0.3">
      <c r="A8" s="87"/>
    </row>
    <row r="9" spans="1:1" x14ac:dyDescent="0.3">
      <c r="A9" s="87"/>
    </row>
    <row r="10" spans="1:1" x14ac:dyDescent="0.3">
      <c r="A10" s="87"/>
    </row>
    <row r="11" spans="1:1" x14ac:dyDescent="0.3">
      <c r="A11" s="85" t="s">
        <v>73</v>
      </c>
    </row>
    <row r="12" spans="1:1" ht="124.2" x14ac:dyDescent="0.3">
      <c r="A12" s="87" t="s">
        <v>74</v>
      </c>
    </row>
    <row r="13" spans="1:1" x14ac:dyDescent="0.3">
      <c r="A13" s="87"/>
    </row>
    <row r="14" spans="1:1" x14ac:dyDescent="0.3">
      <c r="A14" s="84"/>
    </row>
    <row r="15" spans="1:1" x14ac:dyDescent="0.3">
      <c r="A15" s="159" t="s">
        <v>75</v>
      </c>
    </row>
    <row r="16" spans="1:1" ht="96.6" x14ac:dyDescent="0.3">
      <c r="A16" s="87" t="s">
        <v>76</v>
      </c>
    </row>
    <row r="17" spans="1:1" ht="96.6" x14ac:dyDescent="0.3">
      <c r="A17" s="87" t="s">
        <v>77</v>
      </c>
    </row>
    <row r="18" spans="1:1" x14ac:dyDescent="0.3">
      <c r="A18" s="87"/>
    </row>
    <row r="19" spans="1:1" x14ac:dyDescent="0.3">
      <c r="A19" s="159" t="s">
        <v>78</v>
      </c>
    </row>
    <row r="20" spans="1:1" ht="358.8" x14ac:dyDescent="0.3">
      <c r="A20" s="87" t="s">
        <v>79</v>
      </c>
    </row>
    <row r="21" spans="1:1" x14ac:dyDescent="0.3">
      <c r="A21" s="84"/>
    </row>
    <row r="22" spans="1:1" x14ac:dyDescent="0.3">
      <c r="A22" s="159" t="s">
        <v>80</v>
      </c>
    </row>
    <row r="23" spans="1:1" ht="179.4" x14ac:dyDescent="0.3">
      <c r="A23" s="87" t="s">
        <v>81</v>
      </c>
    </row>
    <row r="24" spans="1:1" x14ac:dyDescent="0.3">
      <c r="A24" s="84"/>
    </row>
    <row r="25" spans="1:1" x14ac:dyDescent="0.3">
      <c r="A25" s="159" t="s">
        <v>82</v>
      </c>
    </row>
    <row r="26" spans="1:1" x14ac:dyDescent="0.3">
      <c r="A26" s="84"/>
    </row>
    <row r="27" spans="1:1" ht="82.8" x14ac:dyDescent="0.3">
      <c r="A27" s="87" t="s">
        <v>111</v>
      </c>
    </row>
    <row r="28" spans="1:1" ht="69" x14ac:dyDescent="0.3">
      <c r="A28" s="87" t="s">
        <v>83</v>
      </c>
    </row>
    <row r="29" spans="1:1" ht="114" customHeight="1" x14ac:dyDescent="0.3">
      <c r="A29" s="88" t="s">
        <v>84</v>
      </c>
    </row>
    <row r="30" spans="1:1" ht="32.4" customHeight="1" x14ac:dyDescent="0.3">
      <c r="A30" s="87" t="s">
        <v>112</v>
      </c>
    </row>
    <row r="31" spans="1:1" ht="124.2" x14ac:dyDescent="0.3">
      <c r="A31" s="88" t="s">
        <v>85</v>
      </c>
    </row>
    <row r="32" spans="1:1" ht="41.4" x14ac:dyDescent="0.3">
      <c r="A32" s="87" t="s">
        <v>86</v>
      </c>
    </row>
    <row r="33" spans="1:1" x14ac:dyDescent="0.3">
      <c r="A33" s="87" t="s">
        <v>87</v>
      </c>
    </row>
    <row r="34" spans="1:1" ht="69" x14ac:dyDescent="0.3">
      <c r="A34" s="84" t="s">
        <v>88</v>
      </c>
    </row>
    <row r="35" spans="1:1" ht="27.6" x14ac:dyDescent="0.3">
      <c r="A35" s="87" t="s">
        <v>89</v>
      </c>
    </row>
    <row r="36" spans="1:1" x14ac:dyDescent="0.3">
      <c r="A36" s="84" t="s">
        <v>90</v>
      </c>
    </row>
    <row r="37" spans="1:1" x14ac:dyDescent="0.3">
      <c r="A37" s="84"/>
    </row>
    <row r="38" spans="1:1" x14ac:dyDescent="0.3">
      <c r="A38" s="84"/>
    </row>
    <row r="39" spans="1:1" x14ac:dyDescent="0.3">
      <c r="A39" s="84"/>
    </row>
    <row r="40" spans="1:1" x14ac:dyDescent="0.3">
      <c r="A40" s="84"/>
    </row>
    <row r="41" spans="1:1" x14ac:dyDescent="0.3">
      <c r="A41" s="84"/>
    </row>
  </sheetData>
  <phoneticPr fontId="0" type="noConversion"/>
  <pageMargins left="0.7" right="0.7" top="0.75" bottom="0.75" header="0.3" footer="0.3"/>
  <pageSetup paperSize="9" orientation="portrait" horizontalDpi="4294967294" r:id="rId1"/>
  <rowBreaks count="1" manualBreakCount="1">
    <brk id="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9"/>
  <sheetViews>
    <sheetView tabSelected="1" topLeftCell="A85" zoomScale="120" zoomScaleNormal="120" zoomScaleSheetLayoutView="100" zoomScalePageLayoutView="130" workbookViewId="0">
      <selection activeCell="B123" sqref="B123"/>
    </sheetView>
  </sheetViews>
  <sheetFormatPr defaultColWidth="9.109375" defaultRowHeight="13.8" x14ac:dyDescent="0.25"/>
  <cols>
    <col min="1" max="1" width="8.109375" style="63" customWidth="1"/>
    <col min="2" max="2" width="63.33203125" style="6" customWidth="1"/>
    <col min="3" max="3" width="9.5546875" style="24" bestFit="1" customWidth="1"/>
    <col min="4" max="4" width="10.5546875" style="26" customWidth="1"/>
    <col min="5" max="5" width="11.109375" style="23" bestFit="1" customWidth="1"/>
    <col min="6" max="6" width="13.109375" style="23" customWidth="1"/>
    <col min="7" max="16384" width="9.109375" style="4"/>
  </cols>
  <sheetData>
    <row r="1" spans="1:6" s="1" customFormat="1" x14ac:dyDescent="0.25">
      <c r="A1" s="60"/>
      <c r="B1" s="187" t="s">
        <v>29</v>
      </c>
      <c r="C1" s="187"/>
      <c r="D1" s="187"/>
      <c r="E1" s="187"/>
      <c r="F1" s="93"/>
    </row>
    <row r="2" spans="1:6" s="1" customFormat="1" x14ac:dyDescent="0.25">
      <c r="A2" s="60"/>
      <c r="B2" s="188" t="s">
        <v>27</v>
      </c>
      <c r="C2" s="188"/>
      <c r="D2" s="188"/>
      <c r="E2" s="188"/>
      <c r="F2" s="93"/>
    </row>
    <row r="3" spans="1:6" s="1" customFormat="1" x14ac:dyDescent="0.25">
      <c r="A3" s="94"/>
      <c r="B3" s="187" t="s">
        <v>28</v>
      </c>
      <c r="C3" s="187"/>
      <c r="D3" s="187"/>
      <c r="E3" s="187"/>
      <c r="F3" s="11"/>
    </row>
    <row r="4" spans="1:6" s="1" customFormat="1" x14ac:dyDescent="0.25">
      <c r="A4" s="94"/>
      <c r="B4" s="189"/>
      <c r="C4" s="189"/>
      <c r="D4" s="189"/>
      <c r="E4" s="189"/>
      <c r="F4" s="11"/>
    </row>
    <row r="5" spans="1:6" s="9" customFormat="1" x14ac:dyDescent="0.25">
      <c r="A5" s="61"/>
      <c r="B5" s="2"/>
      <c r="C5" s="12"/>
      <c r="D5" s="13"/>
      <c r="E5" s="14"/>
      <c r="F5" s="15"/>
    </row>
    <row r="6" spans="1:6" s="9" customFormat="1" ht="14.4" thickBot="1" x14ac:dyDescent="0.3">
      <c r="A6" s="62" t="s">
        <v>5</v>
      </c>
      <c r="B6" s="70" t="s">
        <v>3</v>
      </c>
      <c r="C6" s="16"/>
      <c r="D6" s="17"/>
      <c r="E6" s="18"/>
      <c r="F6" s="19"/>
    </row>
    <row r="7" spans="1:6" s="139" customFormat="1" ht="13.2" x14ac:dyDescent="0.3">
      <c r="A7" s="89" t="s">
        <v>9</v>
      </c>
      <c r="B7" s="89" t="s">
        <v>10</v>
      </c>
      <c r="C7" s="90" t="s">
        <v>11</v>
      </c>
      <c r="D7" s="91" t="s">
        <v>12</v>
      </c>
      <c r="E7" s="91" t="s">
        <v>101</v>
      </c>
      <c r="F7" s="89" t="s">
        <v>102</v>
      </c>
    </row>
    <row r="8" spans="1:6" s="9" customFormat="1" x14ac:dyDescent="0.25">
      <c r="A8" s="20"/>
      <c r="B8" s="20"/>
      <c r="C8" s="21"/>
      <c r="D8" s="22"/>
      <c r="E8" s="22"/>
      <c r="F8" s="20"/>
    </row>
    <row r="9" spans="1:6" s="9" customFormat="1" ht="104.4" customHeight="1" x14ac:dyDescent="0.25">
      <c r="A9" s="122">
        <v>1</v>
      </c>
      <c r="B9" s="121" t="s">
        <v>43</v>
      </c>
      <c r="C9" s="24" t="s">
        <v>1</v>
      </c>
      <c r="D9" s="26">
        <v>1</v>
      </c>
      <c r="E9" s="23"/>
      <c r="F9" s="23">
        <f>D9*E9</f>
        <v>0</v>
      </c>
    </row>
    <row r="10" spans="1:6" s="9" customFormat="1" x14ac:dyDescent="0.25">
      <c r="A10" s="61"/>
      <c r="B10" s="2"/>
      <c r="C10" s="12"/>
      <c r="D10" s="13"/>
      <c r="E10" s="23"/>
      <c r="F10" s="23"/>
    </row>
    <row r="11" spans="1:6" s="9" customFormat="1" ht="35.4" customHeight="1" x14ac:dyDescent="0.25">
      <c r="A11" s="61">
        <f>A9+1</f>
        <v>2</v>
      </c>
      <c r="B11" s="57" t="s">
        <v>30</v>
      </c>
    </row>
    <row r="12" spans="1:6" s="9" customFormat="1" x14ac:dyDescent="0.25">
      <c r="A12" s="61"/>
      <c r="B12" s="57" t="s">
        <v>41</v>
      </c>
      <c r="C12" s="24" t="s">
        <v>0</v>
      </c>
      <c r="D12" s="26">
        <v>30</v>
      </c>
      <c r="E12" s="23"/>
      <c r="F12" s="23">
        <f>D12*E12</f>
        <v>0</v>
      </c>
    </row>
    <row r="13" spans="1:6" s="9" customFormat="1" x14ac:dyDescent="0.25">
      <c r="A13" s="61"/>
      <c r="B13" s="57" t="s">
        <v>42</v>
      </c>
      <c r="C13" s="24" t="s">
        <v>13</v>
      </c>
      <c r="D13" s="26">
        <v>450</v>
      </c>
      <c r="E13" s="23"/>
      <c r="F13" s="23">
        <f t="shared" ref="F13:F17" si="0">D13*E13</f>
        <v>0</v>
      </c>
    </row>
    <row r="14" spans="1:6" s="9" customFormat="1" x14ac:dyDescent="0.25">
      <c r="A14" s="61"/>
      <c r="B14" s="2"/>
      <c r="C14" s="12"/>
      <c r="D14" s="13"/>
      <c r="E14" s="23"/>
      <c r="F14" s="23"/>
    </row>
    <row r="15" spans="1:6" s="9" customFormat="1" ht="27.6" x14ac:dyDescent="0.25">
      <c r="A15" s="61">
        <v>3</v>
      </c>
      <c r="B15" s="2" t="s">
        <v>55</v>
      </c>
      <c r="C15" s="41" t="s">
        <v>40</v>
      </c>
      <c r="D15" s="26">
        <v>55</v>
      </c>
      <c r="E15" s="23"/>
      <c r="F15" s="23">
        <f t="shared" si="0"/>
        <v>0</v>
      </c>
    </row>
    <row r="16" spans="1:6" s="9" customFormat="1" x14ac:dyDescent="0.25">
      <c r="A16" s="61"/>
      <c r="B16" s="2"/>
      <c r="C16" s="41"/>
      <c r="D16" s="26"/>
      <c r="E16" s="23"/>
      <c r="F16" s="23"/>
    </row>
    <row r="17" spans="1:7" s="9" customFormat="1" ht="41.4" x14ac:dyDescent="0.25">
      <c r="A17" s="61">
        <f>A15+1</f>
        <v>4</v>
      </c>
      <c r="B17" s="2" t="s">
        <v>61</v>
      </c>
      <c r="C17" s="24" t="s">
        <v>13</v>
      </c>
      <c r="D17" s="26">
        <v>110</v>
      </c>
      <c r="E17" s="23"/>
      <c r="F17" s="23">
        <f t="shared" si="0"/>
        <v>0</v>
      </c>
    </row>
    <row r="18" spans="1:7" s="9" customFormat="1" ht="14.4" thickBot="1" x14ac:dyDescent="0.3">
      <c r="A18" s="62"/>
      <c r="B18" s="70"/>
      <c r="C18" s="27"/>
      <c r="D18" s="17"/>
      <c r="E18" s="29"/>
      <c r="F18" s="29"/>
    </row>
    <row r="19" spans="1:7" s="9" customFormat="1" x14ac:dyDescent="0.25">
      <c r="A19" s="61" t="s">
        <v>5</v>
      </c>
      <c r="B19" s="2" t="s">
        <v>3</v>
      </c>
      <c r="C19" s="12"/>
      <c r="D19" s="13"/>
      <c r="E19" s="14"/>
      <c r="F19" s="69">
        <f>SUM(F9:F17)</f>
        <v>0</v>
      </c>
    </row>
    <row r="20" spans="1:7" s="9" customFormat="1" x14ac:dyDescent="0.25">
      <c r="A20" s="61"/>
      <c r="B20" s="2"/>
      <c r="C20" s="41"/>
      <c r="D20" s="13"/>
      <c r="E20" s="43"/>
    </row>
    <row r="21" spans="1:7" s="9" customFormat="1" x14ac:dyDescent="0.25">
      <c r="A21" s="61"/>
      <c r="B21" s="2"/>
      <c r="C21" s="24"/>
      <c r="D21" s="13"/>
      <c r="E21" s="23"/>
      <c r="F21" s="23"/>
    </row>
    <row r="22" spans="1:7" s="9" customFormat="1" ht="14.4" thickBot="1" x14ac:dyDescent="0.3">
      <c r="A22" s="62" t="s">
        <v>6</v>
      </c>
      <c r="B22" s="70" t="s">
        <v>18</v>
      </c>
      <c r="C22" s="16"/>
      <c r="D22" s="17"/>
      <c r="E22" s="18"/>
      <c r="F22" s="19"/>
    </row>
    <row r="23" spans="1:7" x14ac:dyDescent="0.25">
      <c r="B23" s="3"/>
      <c r="D23" s="25"/>
    </row>
    <row r="24" spans="1:7" ht="76.2" customHeight="1" x14ac:dyDescent="0.25">
      <c r="A24" s="63">
        <v>1</v>
      </c>
      <c r="B24" s="3" t="s">
        <v>108</v>
      </c>
      <c r="C24" s="24" t="s">
        <v>16</v>
      </c>
      <c r="D24" s="26">
        <v>45</v>
      </c>
      <c r="F24" s="23">
        <f>D24*E24</f>
        <v>0</v>
      </c>
      <c r="G24" s="141"/>
    </row>
    <row r="25" spans="1:7" x14ac:dyDescent="0.25">
      <c r="B25" s="3"/>
    </row>
    <row r="26" spans="1:7" ht="57" customHeight="1" x14ac:dyDescent="0.25">
      <c r="A26" s="63">
        <f>A24+1</f>
        <v>2</v>
      </c>
      <c r="B26" s="3" t="s">
        <v>68</v>
      </c>
      <c r="C26" s="24" t="s">
        <v>16</v>
      </c>
      <c r="D26" s="26">
        <v>15</v>
      </c>
      <c r="F26" s="23">
        <f t="shared" ref="F26:F33" si="1">D26*E26</f>
        <v>0</v>
      </c>
    </row>
    <row r="27" spans="1:7" x14ac:dyDescent="0.25">
      <c r="B27" s="3"/>
    </row>
    <row r="28" spans="1:7" ht="115.8" customHeight="1" x14ac:dyDescent="0.25">
      <c r="A28" s="63">
        <f>A26+1</f>
        <v>3</v>
      </c>
      <c r="B28" s="57" t="s">
        <v>57</v>
      </c>
      <c r="C28" s="41" t="s">
        <v>13</v>
      </c>
      <c r="D28" s="13">
        <f>D85</f>
        <v>490</v>
      </c>
      <c r="E28" s="43"/>
      <c r="F28" s="23">
        <f t="shared" si="1"/>
        <v>0</v>
      </c>
    </row>
    <row r="29" spans="1:7" x14ac:dyDescent="0.25">
      <c r="B29" s="57"/>
      <c r="C29" s="41"/>
      <c r="D29" s="13"/>
      <c r="E29" s="43"/>
    </row>
    <row r="30" spans="1:7" x14ac:dyDescent="0.25">
      <c r="B30" s="57"/>
      <c r="C30" s="41"/>
      <c r="D30" s="13"/>
      <c r="E30" s="43"/>
    </row>
    <row r="31" spans="1:7" ht="31.2" customHeight="1" x14ac:dyDescent="0.25">
      <c r="A31" s="63">
        <v>4</v>
      </c>
      <c r="B31" s="57" t="s">
        <v>47</v>
      </c>
      <c r="C31" s="41" t="s">
        <v>13</v>
      </c>
      <c r="D31" s="13">
        <v>15</v>
      </c>
      <c r="E31" s="43"/>
      <c r="F31" s="23">
        <f t="shared" si="1"/>
        <v>0</v>
      </c>
    </row>
    <row r="32" spans="1:7" x14ac:dyDescent="0.25">
      <c r="B32" s="3"/>
    </row>
    <row r="33" spans="1:7" s="9" customFormat="1" ht="34.200000000000003" customHeight="1" x14ac:dyDescent="0.25">
      <c r="A33" s="67">
        <v>5</v>
      </c>
      <c r="B33" s="8" t="s">
        <v>39</v>
      </c>
      <c r="C33" s="41" t="s">
        <v>40</v>
      </c>
      <c r="D33" s="42">
        <f>D40*0.03+D26+D24+D28*0.04</f>
        <v>104.94999999999999</v>
      </c>
      <c r="E33" s="43"/>
      <c r="F33" s="23">
        <f t="shared" si="1"/>
        <v>0</v>
      </c>
    </row>
    <row r="34" spans="1:7" ht="14.4" thickBot="1" x14ac:dyDescent="0.3">
      <c r="A34" s="64"/>
      <c r="B34" s="7"/>
      <c r="C34" s="27"/>
      <c r="D34" s="28"/>
      <c r="E34" s="29"/>
      <c r="F34" s="29"/>
    </row>
    <row r="35" spans="1:7" x14ac:dyDescent="0.25">
      <c r="A35" s="63" t="s">
        <v>6</v>
      </c>
      <c r="B35" s="3" t="s">
        <v>19</v>
      </c>
      <c r="C35" s="30"/>
      <c r="D35" s="31"/>
      <c r="E35" s="32"/>
      <c r="F35" s="32">
        <f>SUM(F9:F33)</f>
        <v>0</v>
      </c>
    </row>
    <row r="36" spans="1:7" x14ac:dyDescent="0.25">
      <c r="B36" s="3"/>
    </row>
    <row r="37" spans="1:7" x14ac:dyDescent="0.25">
      <c r="B37" s="3"/>
    </row>
    <row r="38" spans="1:7" ht="14.4" thickBot="1" x14ac:dyDescent="0.3">
      <c r="A38" s="65" t="s">
        <v>7</v>
      </c>
      <c r="B38" s="74" t="s">
        <v>31</v>
      </c>
      <c r="C38" s="33"/>
      <c r="D38" s="34"/>
      <c r="E38" s="35"/>
      <c r="F38" s="35"/>
    </row>
    <row r="39" spans="1:7" x14ac:dyDescent="0.25">
      <c r="A39" s="68"/>
      <c r="B39" s="72"/>
      <c r="C39" s="51"/>
      <c r="D39" s="52"/>
      <c r="E39" s="40"/>
      <c r="F39" s="40"/>
    </row>
    <row r="40" spans="1:7" ht="119.4" customHeight="1" x14ac:dyDescent="0.25">
      <c r="A40" s="68">
        <v>1</v>
      </c>
      <c r="B40" s="120" t="s">
        <v>58</v>
      </c>
      <c r="C40" s="24" t="s">
        <v>17</v>
      </c>
      <c r="D40" s="140">
        <v>845</v>
      </c>
      <c r="F40" s="23">
        <f>D40*E40</f>
        <v>0</v>
      </c>
      <c r="G40" s="141"/>
    </row>
    <row r="41" spans="1:7" x14ac:dyDescent="0.25">
      <c r="A41" s="68"/>
      <c r="B41" s="120"/>
    </row>
    <row r="42" spans="1:7" ht="104.4" customHeight="1" x14ac:dyDescent="0.25">
      <c r="A42" s="68">
        <f>A40+1</f>
        <v>2</v>
      </c>
      <c r="B42" s="120" t="s">
        <v>107</v>
      </c>
      <c r="C42" s="4"/>
      <c r="D42" s="4"/>
      <c r="E42" s="4"/>
      <c r="F42" s="23">
        <f t="shared" ref="F42:F74" si="2">D42*E42</f>
        <v>0</v>
      </c>
      <c r="G42" s="141"/>
    </row>
    <row r="43" spans="1:7" x14ac:dyDescent="0.25">
      <c r="A43" s="68" t="s">
        <v>91</v>
      </c>
      <c r="B43" s="120" t="s">
        <v>92</v>
      </c>
      <c r="C43" s="24" t="s">
        <v>0</v>
      </c>
      <c r="D43" s="26">
        <v>950</v>
      </c>
      <c r="F43" s="23">
        <f t="shared" si="2"/>
        <v>0</v>
      </c>
      <c r="G43" s="141"/>
    </row>
    <row r="44" spans="1:7" x14ac:dyDescent="0.25">
      <c r="A44" s="68" t="s">
        <v>94</v>
      </c>
      <c r="B44" s="120" t="s">
        <v>93</v>
      </c>
      <c r="C44" s="24" t="s">
        <v>0</v>
      </c>
      <c r="D44" s="26">
        <v>950</v>
      </c>
      <c r="F44" s="23">
        <f t="shared" si="2"/>
        <v>0</v>
      </c>
      <c r="G44" s="141"/>
    </row>
    <row r="45" spans="1:7" x14ac:dyDescent="0.25">
      <c r="A45" s="68" t="s">
        <v>95</v>
      </c>
      <c r="B45" s="120" t="s">
        <v>96</v>
      </c>
      <c r="C45" s="24" t="s">
        <v>0</v>
      </c>
      <c r="D45" s="26">
        <f>25*4</f>
        <v>100</v>
      </c>
      <c r="F45" s="23">
        <f t="shared" si="2"/>
        <v>0</v>
      </c>
      <c r="G45" s="141"/>
    </row>
    <row r="46" spans="1:7" x14ac:dyDescent="0.25">
      <c r="A46" s="68" t="s">
        <v>97</v>
      </c>
      <c r="B46" s="120" t="s">
        <v>98</v>
      </c>
      <c r="C46" s="24" t="s">
        <v>0</v>
      </c>
      <c r="D46" s="26">
        <v>100</v>
      </c>
      <c r="F46" s="23">
        <f t="shared" si="2"/>
        <v>0</v>
      </c>
      <c r="G46" s="141"/>
    </row>
    <row r="47" spans="1:7" x14ac:dyDescent="0.25">
      <c r="A47" s="20"/>
      <c r="B47" s="20"/>
      <c r="C47" s="21"/>
      <c r="D47" s="22"/>
      <c r="E47" s="22"/>
    </row>
    <row r="48" spans="1:7" ht="102" customHeight="1" x14ac:dyDescent="0.25">
      <c r="A48" s="63">
        <f>A42+1</f>
        <v>3</v>
      </c>
      <c r="B48" s="57" t="s">
        <v>104</v>
      </c>
      <c r="C48" s="4"/>
      <c r="D48" s="4"/>
      <c r="E48" s="4"/>
    </row>
    <row r="49" spans="1:7" ht="16.2" x14ac:dyDescent="0.25">
      <c r="B49" s="3" t="s">
        <v>35</v>
      </c>
      <c r="C49" s="24" t="s">
        <v>17</v>
      </c>
      <c r="D49" s="26">
        <v>845</v>
      </c>
      <c r="F49" s="23">
        <f t="shared" si="2"/>
        <v>0</v>
      </c>
    </row>
    <row r="50" spans="1:7" x14ac:dyDescent="0.25">
      <c r="B50" s="3" t="s">
        <v>36</v>
      </c>
      <c r="C50" s="24" t="s">
        <v>37</v>
      </c>
      <c r="D50" s="26">
        <f>D49*5</f>
        <v>4225</v>
      </c>
      <c r="F50" s="23">
        <f t="shared" si="2"/>
        <v>0</v>
      </c>
    </row>
    <row r="51" spans="1:7" x14ac:dyDescent="0.25">
      <c r="B51" s="3"/>
    </row>
    <row r="52" spans="1:7" ht="41.4" x14ac:dyDescent="0.25">
      <c r="A52" s="63">
        <f>A48+1</f>
        <v>4</v>
      </c>
      <c r="B52" s="57" t="s">
        <v>59</v>
      </c>
    </row>
    <row r="53" spans="1:7" ht="16.2" x14ac:dyDescent="0.25">
      <c r="B53" s="3" t="s">
        <v>32</v>
      </c>
      <c r="C53" s="24" t="s">
        <v>16</v>
      </c>
      <c r="D53" s="26">
        <v>28</v>
      </c>
      <c r="F53" s="23">
        <f t="shared" si="2"/>
        <v>0</v>
      </c>
      <c r="G53" s="141"/>
    </row>
    <row r="54" spans="1:7" ht="16.2" x14ac:dyDescent="0.25">
      <c r="B54" s="3" t="s">
        <v>33</v>
      </c>
      <c r="C54" s="24" t="s">
        <v>17</v>
      </c>
      <c r="D54" s="26">
        <v>110</v>
      </c>
      <c r="F54" s="23">
        <f t="shared" si="2"/>
        <v>0</v>
      </c>
    </row>
    <row r="55" spans="1:7" x14ac:dyDescent="0.25">
      <c r="B55" s="3" t="s">
        <v>34</v>
      </c>
      <c r="C55" s="24" t="s">
        <v>37</v>
      </c>
      <c r="D55" s="26">
        <f>D53*60</f>
        <v>1680</v>
      </c>
      <c r="F55" s="23">
        <f t="shared" si="2"/>
        <v>0</v>
      </c>
    </row>
    <row r="56" spans="1:7" x14ac:dyDescent="0.25">
      <c r="B56" s="3"/>
      <c r="F56" s="23">
        <f t="shared" si="2"/>
        <v>0</v>
      </c>
    </row>
    <row r="57" spans="1:7" ht="43.8" customHeight="1" x14ac:dyDescent="0.25">
      <c r="A57" s="63">
        <f>A52+1</f>
        <v>5</v>
      </c>
      <c r="B57" s="57" t="s">
        <v>60</v>
      </c>
    </row>
    <row r="58" spans="1:7" ht="16.2" x14ac:dyDescent="0.25">
      <c r="B58" s="3" t="s">
        <v>32</v>
      </c>
      <c r="C58" s="24" t="s">
        <v>16</v>
      </c>
      <c r="D58" s="26">
        <v>24</v>
      </c>
      <c r="F58" s="23">
        <f t="shared" si="2"/>
        <v>0</v>
      </c>
    </row>
    <row r="59" spans="1:7" ht="16.2" x14ac:dyDescent="0.25">
      <c r="B59" s="3" t="s">
        <v>33</v>
      </c>
      <c r="C59" s="24" t="s">
        <v>17</v>
      </c>
      <c r="D59" s="26">
        <v>110</v>
      </c>
      <c r="F59" s="23">
        <f t="shared" si="2"/>
        <v>0</v>
      </c>
    </row>
    <row r="60" spans="1:7" x14ac:dyDescent="0.25">
      <c r="B60" s="3" t="s">
        <v>34</v>
      </c>
      <c r="C60" s="24" t="s">
        <v>37</v>
      </c>
      <c r="D60" s="26">
        <f>D58*60</f>
        <v>1440</v>
      </c>
      <c r="F60" s="23">
        <f t="shared" si="2"/>
        <v>0</v>
      </c>
    </row>
    <row r="61" spans="1:7" x14ac:dyDescent="0.25">
      <c r="B61" s="3"/>
    </row>
    <row r="62" spans="1:7" ht="75.599999999999994" customHeight="1" x14ac:dyDescent="0.25">
      <c r="A62" s="63">
        <f>A57+1</f>
        <v>6</v>
      </c>
      <c r="B62" s="57" t="s">
        <v>106</v>
      </c>
    </row>
    <row r="63" spans="1:7" ht="16.2" x14ac:dyDescent="0.25">
      <c r="B63" s="3" t="s">
        <v>32</v>
      </c>
      <c r="C63" s="24" t="s">
        <v>16</v>
      </c>
      <c r="D63" s="26">
        <v>8</v>
      </c>
      <c r="F63" s="23">
        <f t="shared" si="2"/>
        <v>0</v>
      </c>
      <c r="G63" s="141"/>
    </row>
    <row r="64" spans="1:7" ht="16.2" x14ac:dyDescent="0.25">
      <c r="B64" s="3" t="s">
        <v>33</v>
      </c>
      <c r="C64" s="24" t="s">
        <v>17</v>
      </c>
      <c r="D64" s="26">
        <v>60</v>
      </c>
      <c r="F64" s="23">
        <f t="shared" si="2"/>
        <v>0</v>
      </c>
      <c r="G64" s="141"/>
    </row>
    <row r="65" spans="1:6" x14ac:dyDescent="0.25">
      <c r="B65" s="3" t="s">
        <v>34</v>
      </c>
      <c r="C65" s="24" t="s">
        <v>37</v>
      </c>
      <c r="D65" s="26">
        <f>D63*80</f>
        <v>640</v>
      </c>
      <c r="F65" s="23">
        <f t="shared" si="2"/>
        <v>0</v>
      </c>
    </row>
    <row r="66" spans="1:6" x14ac:dyDescent="0.25">
      <c r="B66" s="3"/>
    </row>
    <row r="67" spans="1:6" ht="118.8" customHeight="1" x14ac:dyDescent="0.25">
      <c r="A67" s="63">
        <f>A62+1</f>
        <v>7</v>
      </c>
      <c r="B67" s="3" t="s">
        <v>54</v>
      </c>
      <c r="C67" s="4"/>
      <c r="D67" s="4"/>
      <c r="E67" s="4"/>
    </row>
    <row r="68" spans="1:6" x14ac:dyDescent="0.25">
      <c r="B68" s="3" t="s">
        <v>52</v>
      </c>
      <c r="C68" s="24" t="s">
        <v>0</v>
      </c>
      <c r="D68" s="26">
        <v>8</v>
      </c>
      <c r="F68" s="23">
        <f t="shared" si="2"/>
        <v>0</v>
      </c>
    </row>
    <row r="69" spans="1:6" x14ac:dyDescent="0.25">
      <c r="B69" s="3" t="s">
        <v>53</v>
      </c>
      <c r="C69" s="24" t="s">
        <v>0</v>
      </c>
      <c r="D69" s="26">
        <v>12</v>
      </c>
      <c r="F69" s="23">
        <f t="shared" si="2"/>
        <v>0</v>
      </c>
    </row>
    <row r="70" spans="1:6" x14ac:dyDescent="0.25">
      <c r="B70" s="3"/>
    </row>
    <row r="71" spans="1:6" ht="72.599999999999994" customHeight="1" x14ac:dyDescent="0.25">
      <c r="A71" s="63">
        <f>A67+1</f>
        <v>8</v>
      </c>
      <c r="B71" s="57" t="s">
        <v>109</v>
      </c>
    </row>
    <row r="72" spans="1:6" ht="16.2" x14ac:dyDescent="0.25">
      <c r="B72" s="3" t="s">
        <v>32</v>
      </c>
      <c r="C72" s="24" t="s">
        <v>16</v>
      </c>
      <c r="D72" s="26">
        <v>24</v>
      </c>
      <c r="F72" s="23">
        <f t="shared" si="2"/>
        <v>0</v>
      </c>
    </row>
    <row r="73" spans="1:6" ht="16.2" x14ac:dyDescent="0.25">
      <c r="B73" s="3" t="s">
        <v>33</v>
      </c>
      <c r="C73" s="24" t="s">
        <v>17</v>
      </c>
      <c r="D73" s="26">
        <f>30*3*2</f>
        <v>180</v>
      </c>
      <c r="F73" s="23">
        <f t="shared" si="2"/>
        <v>0</v>
      </c>
    </row>
    <row r="74" spans="1:6" x14ac:dyDescent="0.25">
      <c r="B74" s="3" t="s">
        <v>34</v>
      </c>
      <c r="C74" s="24" t="s">
        <v>37</v>
      </c>
      <c r="D74" s="26">
        <f>D72*70</f>
        <v>1680</v>
      </c>
      <c r="F74" s="23">
        <f t="shared" si="2"/>
        <v>0</v>
      </c>
    </row>
    <row r="75" spans="1:6" x14ac:dyDescent="0.25">
      <c r="B75" s="57"/>
    </row>
    <row r="76" spans="1:6" ht="14.4" thickBot="1" x14ac:dyDescent="0.3">
      <c r="A76" s="64"/>
      <c r="B76" s="7"/>
      <c r="C76" s="27"/>
      <c r="D76" s="28"/>
      <c r="E76" s="29"/>
      <c r="F76" s="29"/>
    </row>
    <row r="77" spans="1:6" x14ac:dyDescent="0.25">
      <c r="A77" s="63" t="str">
        <f>A38</f>
        <v>III.</v>
      </c>
      <c r="B77" s="72" t="str">
        <f>B38</f>
        <v>ARMIRANO BETONSKI RADOVI</v>
      </c>
      <c r="C77" s="30"/>
      <c r="D77" s="31"/>
      <c r="E77" s="32"/>
      <c r="F77" s="32">
        <f>SUM(F40:F74)</f>
        <v>0</v>
      </c>
    </row>
    <row r="78" spans="1:6" x14ac:dyDescent="0.25">
      <c r="B78" s="75"/>
      <c r="C78" s="30"/>
      <c r="D78" s="31"/>
      <c r="E78" s="32"/>
      <c r="F78" s="32"/>
    </row>
    <row r="79" spans="1:6" x14ac:dyDescent="0.25">
      <c r="B79" s="3"/>
      <c r="C79" s="30"/>
      <c r="D79" s="31"/>
      <c r="E79" s="32"/>
      <c r="F79" s="32"/>
    </row>
    <row r="80" spans="1:6" x14ac:dyDescent="0.25">
      <c r="B80" s="3"/>
    </row>
    <row r="81" spans="1:7" ht="14.4" thickBot="1" x14ac:dyDescent="0.3">
      <c r="A81" s="65" t="s">
        <v>14</v>
      </c>
      <c r="B81" s="74" t="s">
        <v>99</v>
      </c>
      <c r="C81" s="33"/>
      <c r="D81" s="34"/>
      <c r="E81" s="35"/>
      <c r="F81" s="35"/>
    </row>
    <row r="82" spans="1:7" s="92" customFormat="1" ht="13.2" x14ac:dyDescent="0.3">
      <c r="A82" s="89"/>
      <c r="B82" s="89"/>
      <c r="C82" s="90"/>
      <c r="D82" s="91"/>
      <c r="E82" s="91"/>
      <c r="F82" s="89"/>
    </row>
    <row r="83" spans="1:7" x14ac:dyDescent="0.25">
      <c r="B83" s="3"/>
    </row>
    <row r="84" spans="1:7" ht="35.4" customHeight="1" x14ac:dyDescent="0.25">
      <c r="A84" s="63">
        <v>1</v>
      </c>
      <c r="B84" s="3" t="s">
        <v>26</v>
      </c>
      <c r="C84" s="4"/>
      <c r="D84" s="4"/>
      <c r="E84" s="4"/>
      <c r="F84" s="4"/>
    </row>
    <row r="85" spans="1:7" ht="16.2" x14ac:dyDescent="0.25">
      <c r="B85" s="3" t="s">
        <v>22</v>
      </c>
      <c r="C85" s="24" t="s">
        <v>17</v>
      </c>
      <c r="D85" s="26">
        <v>490</v>
      </c>
      <c r="F85" s="23">
        <f>D85*E85</f>
        <v>0</v>
      </c>
      <c r="G85" s="141"/>
    </row>
    <row r="86" spans="1:7" ht="18.75" customHeight="1" x14ac:dyDescent="0.25">
      <c r="B86" s="3"/>
    </row>
    <row r="87" spans="1:7" ht="27.6" x14ac:dyDescent="0.25">
      <c r="A87" s="63">
        <f>A84+1</f>
        <v>2</v>
      </c>
      <c r="B87" s="3" t="s">
        <v>21</v>
      </c>
      <c r="C87" s="24" t="s">
        <v>17</v>
      </c>
      <c r="D87" s="26">
        <f>D85</f>
        <v>490</v>
      </c>
      <c r="F87" s="23">
        <f t="shared" ref="F87:F102" si="3">D87*E87</f>
        <v>0</v>
      </c>
    </row>
    <row r="88" spans="1:7" x14ac:dyDescent="0.25">
      <c r="B88" s="3"/>
    </row>
    <row r="89" spans="1:7" ht="41.4" x14ac:dyDescent="0.25">
      <c r="A89" s="63">
        <f>A87+1</f>
        <v>3</v>
      </c>
      <c r="B89" s="3" t="s">
        <v>105</v>
      </c>
      <c r="C89" s="24" t="s">
        <v>23</v>
      </c>
      <c r="D89" s="26">
        <f>D85</f>
        <v>490</v>
      </c>
      <c r="F89" s="23">
        <f t="shared" si="3"/>
        <v>0</v>
      </c>
    </row>
    <row r="90" spans="1:7" x14ac:dyDescent="0.25">
      <c r="B90" s="3"/>
    </row>
    <row r="91" spans="1:7" ht="41.4" x14ac:dyDescent="0.25">
      <c r="A91" s="63">
        <f>A89+1</f>
        <v>4</v>
      </c>
      <c r="B91" s="3" t="s">
        <v>24</v>
      </c>
      <c r="C91" s="24" t="s">
        <v>23</v>
      </c>
      <c r="D91" s="26">
        <f>D85</f>
        <v>490</v>
      </c>
      <c r="F91" s="23">
        <f t="shared" si="3"/>
        <v>0</v>
      </c>
    </row>
    <row r="92" spans="1:7" x14ac:dyDescent="0.25">
      <c r="B92" s="3"/>
    </row>
    <row r="93" spans="1:7" ht="88.2" customHeight="1" x14ac:dyDescent="0.25">
      <c r="A93" s="63">
        <f>A91+1</f>
        <v>5</v>
      </c>
      <c r="B93" s="3" t="s">
        <v>45</v>
      </c>
      <c r="C93" s="24" t="s">
        <v>2</v>
      </c>
      <c r="D93" s="26">
        <v>25</v>
      </c>
      <c r="F93" s="23">
        <f t="shared" si="3"/>
        <v>0</v>
      </c>
    </row>
    <row r="94" spans="1:7" x14ac:dyDescent="0.25">
      <c r="B94" s="3"/>
    </row>
    <row r="95" spans="1:7" ht="76.2" customHeight="1" x14ac:dyDescent="0.25">
      <c r="A95" s="63">
        <f>A93+1</f>
        <v>6</v>
      </c>
      <c r="B95" s="3" t="s">
        <v>62</v>
      </c>
      <c r="C95" s="24" t="s">
        <v>37</v>
      </c>
      <c r="D95" s="26">
        <v>750</v>
      </c>
      <c r="F95" s="23">
        <f t="shared" si="3"/>
        <v>0</v>
      </c>
    </row>
    <row r="96" spans="1:7" x14ac:dyDescent="0.25">
      <c r="B96" s="3"/>
    </row>
    <row r="97" spans="1:6" ht="80.400000000000006" customHeight="1" x14ac:dyDescent="0.25">
      <c r="A97" s="63">
        <f>A95+1</f>
        <v>7</v>
      </c>
      <c r="B97" s="3" t="s">
        <v>100</v>
      </c>
      <c r="F97" s="23">
        <f t="shared" si="3"/>
        <v>0</v>
      </c>
    </row>
    <row r="98" spans="1:6" ht="15.6" x14ac:dyDescent="0.25">
      <c r="B98" s="3" t="s">
        <v>38</v>
      </c>
      <c r="C98" s="24" t="s">
        <v>23</v>
      </c>
      <c r="D98" s="26">
        <f>D85</f>
        <v>490</v>
      </c>
      <c r="F98" s="23">
        <f t="shared" si="3"/>
        <v>0</v>
      </c>
    </row>
    <row r="99" spans="1:6" x14ac:dyDescent="0.25">
      <c r="B99" s="3"/>
    </row>
    <row r="100" spans="1:6" ht="47.4" customHeight="1" x14ac:dyDescent="0.25">
      <c r="A100" s="63">
        <f>A97+1</f>
        <v>8</v>
      </c>
      <c r="B100" s="3" t="s">
        <v>25</v>
      </c>
      <c r="C100" s="24" t="s">
        <v>23</v>
      </c>
      <c r="D100" s="26">
        <f>D85</f>
        <v>490</v>
      </c>
      <c r="F100" s="23">
        <f t="shared" si="3"/>
        <v>0</v>
      </c>
    </row>
    <row r="101" spans="1:6" x14ac:dyDescent="0.25">
      <c r="B101" s="3"/>
    </row>
    <row r="102" spans="1:6" ht="141" customHeight="1" x14ac:dyDescent="0.25">
      <c r="A102" s="63">
        <f>A100+1</f>
        <v>9</v>
      </c>
      <c r="B102" s="57" t="s">
        <v>103</v>
      </c>
      <c r="C102" s="24" t="s">
        <v>17</v>
      </c>
      <c r="D102" s="26">
        <v>255</v>
      </c>
      <c r="F102" s="23">
        <f t="shared" si="3"/>
        <v>0</v>
      </c>
    </row>
    <row r="103" spans="1:6" ht="14.4" thickBot="1" x14ac:dyDescent="0.3">
      <c r="A103" s="64"/>
      <c r="B103" s="7"/>
      <c r="C103" s="27"/>
      <c r="D103" s="28"/>
      <c r="E103" s="29"/>
      <c r="F103" s="29"/>
    </row>
    <row r="104" spans="1:6" s="5" customFormat="1" x14ac:dyDescent="0.25">
      <c r="A104" s="63" t="str">
        <f>A81</f>
        <v>IV.</v>
      </c>
      <c r="B104" s="3" t="str">
        <f>B81</f>
        <v>SANACIJA ARM. BET ELEMENATA FRP TKANINOM</v>
      </c>
      <c r="C104" s="30"/>
      <c r="D104" s="31"/>
      <c r="E104" s="32"/>
      <c r="F104" s="32">
        <f>SUM(F83:F102)</f>
        <v>0</v>
      </c>
    </row>
    <row r="105" spans="1:6" s="5" customFormat="1" x14ac:dyDescent="0.25">
      <c r="A105" s="63"/>
      <c r="B105" s="3"/>
      <c r="C105" s="30"/>
      <c r="D105" s="31"/>
      <c r="E105" s="32"/>
      <c r="F105" s="32"/>
    </row>
    <row r="106" spans="1:6" x14ac:dyDescent="0.25">
      <c r="B106" s="3"/>
    </row>
    <row r="107" spans="1:6" s="128" customFormat="1" ht="14.4" thickBot="1" x14ac:dyDescent="0.3">
      <c r="A107" s="153" t="s">
        <v>15</v>
      </c>
      <c r="B107" s="154" t="s">
        <v>44</v>
      </c>
      <c r="C107" s="155"/>
      <c r="D107" s="156"/>
      <c r="E107" s="157"/>
      <c r="F107" s="157"/>
    </row>
    <row r="108" spans="1:6" s="99" customFormat="1" x14ac:dyDescent="0.25">
      <c r="A108" s="100"/>
      <c r="B108" s="100"/>
      <c r="C108" s="101"/>
      <c r="D108" s="102"/>
      <c r="E108" s="102"/>
      <c r="F108" s="100"/>
    </row>
    <row r="109" spans="1:6" s="99" customFormat="1" x14ac:dyDescent="0.25">
      <c r="A109" s="95"/>
      <c r="B109" s="103"/>
      <c r="C109" s="96"/>
      <c r="D109" s="97"/>
      <c r="E109" s="98"/>
      <c r="F109" s="98"/>
    </row>
    <row r="110" spans="1:6" s="128" customFormat="1" ht="75" customHeight="1" x14ac:dyDescent="0.25">
      <c r="A110" s="136">
        <v>1</v>
      </c>
      <c r="B110" s="137" t="s">
        <v>46</v>
      </c>
      <c r="C110" s="134" t="s">
        <v>40</v>
      </c>
      <c r="D110" s="135">
        <v>5</v>
      </c>
      <c r="E110" s="135"/>
      <c r="F110" s="135">
        <f>D110*E110</f>
        <v>0</v>
      </c>
    </row>
    <row r="111" spans="1:6" s="128" customFormat="1" x14ac:dyDescent="0.25">
      <c r="A111" s="136"/>
      <c r="B111" s="137"/>
      <c r="C111" s="134"/>
      <c r="D111" s="135"/>
      <c r="E111" s="135"/>
      <c r="F111" s="135"/>
    </row>
    <row r="112" spans="1:6" s="128" customFormat="1" ht="65.400000000000006" customHeight="1" x14ac:dyDescent="0.25">
      <c r="A112" s="136">
        <f>A110+1</f>
        <v>2</v>
      </c>
      <c r="B112" s="137" t="s">
        <v>50</v>
      </c>
      <c r="C112" s="134" t="s">
        <v>40</v>
      </c>
      <c r="D112" s="135">
        <f>D24</f>
        <v>45</v>
      </c>
      <c r="E112" s="135"/>
      <c r="F112" s="135">
        <f t="shared" ref="F112:F116" si="4">D112*E112</f>
        <v>0</v>
      </c>
    </row>
    <row r="113" spans="1:7" s="128" customFormat="1" x14ac:dyDescent="0.25">
      <c r="A113" s="136"/>
      <c r="B113" s="137"/>
      <c r="C113" s="134"/>
      <c r="D113" s="98"/>
      <c r="E113" s="135"/>
      <c r="F113" s="135"/>
    </row>
    <row r="114" spans="1:7" s="99" customFormat="1" ht="73.8" customHeight="1" x14ac:dyDescent="0.25">
      <c r="A114" s="136">
        <f>A112+1</f>
        <v>3</v>
      </c>
      <c r="B114" s="137" t="s">
        <v>110</v>
      </c>
      <c r="C114" s="96" t="s">
        <v>2</v>
      </c>
      <c r="D114" s="135">
        <v>55</v>
      </c>
      <c r="E114" s="135"/>
      <c r="F114" s="135">
        <f t="shared" si="4"/>
        <v>0</v>
      </c>
    </row>
    <row r="115" spans="1:7" s="99" customFormat="1" x14ac:dyDescent="0.25">
      <c r="A115" s="95"/>
      <c r="B115" s="103"/>
      <c r="C115" s="96"/>
      <c r="D115" s="98"/>
      <c r="E115" s="98"/>
      <c r="F115" s="135"/>
    </row>
    <row r="116" spans="1:7" s="104" customFormat="1" ht="55.2" x14ac:dyDescent="0.25">
      <c r="A116" s="136">
        <f>A114+1</f>
        <v>4</v>
      </c>
      <c r="B116" s="137" t="s">
        <v>49</v>
      </c>
      <c r="C116" s="134" t="s">
        <v>13</v>
      </c>
      <c r="D116" s="135">
        <f>D40</f>
        <v>845</v>
      </c>
      <c r="E116" s="135"/>
      <c r="F116" s="135">
        <f t="shared" si="4"/>
        <v>0</v>
      </c>
      <c r="G116" s="148"/>
    </row>
    <row r="117" spans="1:7" s="104" customFormat="1" ht="14.4" thickBot="1" x14ac:dyDescent="0.3">
      <c r="A117" s="105"/>
      <c r="B117" s="106"/>
      <c r="C117" s="107"/>
      <c r="D117" s="108"/>
      <c r="E117" s="109"/>
      <c r="F117" s="109"/>
    </row>
    <row r="118" spans="1:7" s="152" customFormat="1" x14ac:dyDescent="0.25">
      <c r="A118" s="129" t="str">
        <f>A107</f>
        <v>V.</v>
      </c>
      <c r="B118" s="149" t="str">
        <f>B107</f>
        <v>ZDARSKI RADOVI</v>
      </c>
      <c r="C118" s="150"/>
      <c r="D118" s="151"/>
      <c r="E118" s="138"/>
      <c r="F118" s="138">
        <f>SUM(F110:F116)</f>
        <v>0</v>
      </c>
    </row>
    <row r="119" spans="1:7" s="115" customFormat="1" x14ac:dyDescent="0.25">
      <c r="A119" s="110"/>
      <c r="B119" s="111"/>
      <c r="C119" s="112"/>
      <c r="D119" s="113"/>
      <c r="E119" s="114"/>
      <c r="F119" s="114"/>
    </row>
    <row r="120" spans="1:7" s="99" customFormat="1" x14ac:dyDescent="0.25">
      <c r="A120" s="110"/>
      <c r="B120" s="116"/>
      <c r="C120" s="117"/>
      <c r="D120" s="118"/>
      <c r="E120" s="119"/>
      <c r="F120" s="119"/>
    </row>
    <row r="121" spans="1:7" s="9" customFormat="1" x14ac:dyDescent="0.25">
      <c r="A121" s="66"/>
      <c r="B121" s="76"/>
      <c r="C121" s="37"/>
      <c r="D121" s="38"/>
      <c r="E121" s="39"/>
      <c r="F121" s="36"/>
    </row>
    <row r="122" spans="1:7" s="9" customFormat="1" x14ac:dyDescent="0.25">
      <c r="A122" s="66"/>
      <c r="B122" s="76"/>
      <c r="C122" s="37"/>
      <c r="D122" s="38"/>
      <c r="E122" s="39"/>
      <c r="F122" s="36"/>
    </row>
    <row r="123" spans="1:7" s="9" customFormat="1" ht="14.4" thickBot="1" x14ac:dyDescent="0.3">
      <c r="A123" s="123" t="s">
        <v>113</v>
      </c>
      <c r="B123" s="124" t="s">
        <v>48</v>
      </c>
      <c r="C123" s="125"/>
      <c r="D123" s="126"/>
      <c r="E123" s="127"/>
      <c r="F123" s="127"/>
    </row>
    <row r="124" spans="1:7" s="9" customFormat="1" x14ac:dyDescent="0.25">
      <c r="A124" s="66"/>
      <c r="B124" s="76"/>
      <c r="C124" s="37"/>
      <c r="D124" s="38"/>
      <c r="E124" s="39"/>
      <c r="F124" s="36"/>
    </row>
    <row r="125" spans="1:7" s="9" customFormat="1" x14ac:dyDescent="0.25">
      <c r="A125" s="66"/>
      <c r="B125" s="76"/>
      <c r="C125" s="37"/>
      <c r="D125" s="38"/>
      <c r="E125" s="39"/>
      <c r="F125" s="43"/>
    </row>
    <row r="126" spans="1:7" s="9" customFormat="1" ht="69.599999999999994" customHeight="1" x14ac:dyDescent="0.25">
      <c r="A126" s="66">
        <v>1</v>
      </c>
      <c r="B126" s="76" t="s">
        <v>56</v>
      </c>
      <c r="C126" s="37" t="s">
        <v>13</v>
      </c>
      <c r="D126" s="38">
        <f>D31</f>
        <v>15</v>
      </c>
      <c r="E126" s="39"/>
      <c r="F126" s="43">
        <f t="shared" ref="F126:F136" si="5">D126*E126</f>
        <v>0</v>
      </c>
    </row>
    <row r="127" spans="1:7" s="9" customFormat="1" x14ac:dyDescent="0.25">
      <c r="A127" s="66"/>
      <c r="B127" s="76"/>
      <c r="C127" s="37"/>
      <c r="D127" s="38"/>
      <c r="E127" s="39"/>
      <c r="F127" s="43"/>
    </row>
    <row r="128" spans="1:7" s="9" customFormat="1" ht="73.8" customHeight="1" x14ac:dyDescent="0.25">
      <c r="A128" s="63">
        <v>2</v>
      </c>
      <c r="B128" s="6" t="s">
        <v>66</v>
      </c>
      <c r="C128" s="24"/>
      <c r="D128" s="26"/>
      <c r="E128" s="23"/>
      <c r="F128" s="43"/>
    </row>
    <row r="129" spans="1:6" s="9" customFormat="1" x14ac:dyDescent="0.25">
      <c r="A129" s="63"/>
      <c r="B129" s="6" t="s">
        <v>63</v>
      </c>
      <c r="C129" s="24" t="s">
        <v>64</v>
      </c>
      <c r="D129" s="23">
        <v>950</v>
      </c>
      <c r="E129" s="23"/>
      <c r="F129" s="43">
        <f t="shared" si="5"/>
        <v>0</v>
      </c>
    </row>
    <row r="130" spans="1:6" s="9" customFormat="1" x14ac:dyDescent="0.25">
      <c r="A130" s="63"/>
      <c r="B130" s="6" t="s">
        <v>65</v>
      </c>
      <c r="C130" s="24" t="s">
        <v>64</v>
      </c>
      <c r="D130" s="23">
        <f>D129</f>
        <v>950</v>
      </c>
      <c r="E130" s="23"/>
      <c r="F130" s="43">
        <f t="shared" si="5"/>
        <v>0</v>
      </c>
    </row>
    <row r="131" spans="1:6" s="9" customFormat="1" x14ac:dyDescent="0.25">
      <c r="A131" s="63"/>
      <c r="B131" s="6"/>
      <c r="C131" s="24"/>
      <c r="D131" s="23"/>
      <c r="E131" s="23"/>
      <c r="F131" s="43"/>
    </row>
    <row r="132" spans="1:6" s="9" customFormat="1" ht="73.8" customHeight="1" x14ac:dyDescent="0.25">
      <c r="A132" s="63">
        <f>A128+1</f>
        <v>3</v>
      </c>
      <c r="B132" s="6" t="s">
        <v>67</v>
      </c>
      <c r="C132" s="24"/>
      <c r="D132" s="26"/>
      <c r="E132" s="23"/>
      <c r="F132" s="43"/>
    </row>
    <row r="133" spans="1:6" s="9" customFormat="1" x14ac:dyDescent="0.25">
      <c r="A133" s="63"/>
      <c r="B133" s="6" t="s">
        <v>63</v>
      </c>
      <c r="C133" s="24" t="s">
        <v>64</v>
      </c>
      <c r="D133" s="23">
        <v>200</v>
      </c>
      <c r="E133" s="23"/>
      <c r="F133" s="43">
        <f t="shared" si="5"/>
        <v>0</v>
      </c>
    </row>
    <row r="134" spans="1:6" s="9" customFormat="1" x14ac:dyDescent="0.25">
      <c r="A134" s="63"/>
      <c r="B134" s="6" t="s">
        <v>65</v>
      </c>
      <c r="C134" s="24" t="s">
        <v>64</v>
      </c>
      <c r="D134" s="23">
        <f>D133</f>
        <v>200</v>
      </c>
      <c r="E134" s="23"/>
      <c r="F134" s="43">
        <f t="shared" si="5"/>
        <v>0</v>
      </c>
    </row>
    <row r="135" spans="1:6" s="9" customFormat="1" x14ac:dyDescent="0.25">
      <c r="A135" s="66"/>
      <c r="B135" s="76"/>
      <c r="C135" s="37"/>
      <c r="D135" s="38"/>
      <c r="E135" s="39"/>
      <c r="F135" s="43"/>
    </row>
    <row r="136" spans="1:6" s="9" customFormat="1" ht="27.6" x14ac:dyDescent="0.25">
      <c r="A136" s="66">
        <v>4</v>
      </c>
      <c r="B136" s="76" t="s">
        <v>51</v>
      </c>
      <c r="C136" s="37" t="s">
        <v>1</v>
      </c>
      <c r="D136" s="38">
        <v>1</v>
      </c>
      <c r="E136" s="39"/>
      <c r="F136" s="43">
        <f t="shared" si="5"/>
        <v>0</v>
      </c>
    </row>
    <row r="137" spans="1:6" s="9" customFormat="1" x14ac:dyDescent="0.25">
      <c r="A137" s="66"/>
      <c r="B137" s="76"/>
      <c r="C137" s="37"/>
      <c r="D137" s="38"/>
      <c r="E137" s="39"/>
      <c r="F137" s="135"/>
    </row>
    <row r="138" spans="1:6" s="9" customFormat="1" x14ac:dyDescent="0.25">
      <c r="A138" s="142"/>
      <c r="B138" s="143"/>
      <c r="C138" s="144"/>
      <c r="D138" s="145"/>
      <c r="E138" s="146"/>
      <c r="F138" s="147"/>
    </row>
    <row r="139" spans="1:6" s="9" customFormat="1" x14ac:dyDescent="0.25">
      <c r="A139" s="129" t="str">
        <f>A123</f>
        <v>VI.</v>
      </c>
      <c r="B139" s="130" t="str">
        <f>B123</f>
        <v>OSTALI RADOVI</v>
      </c>
      <c r="C139" s="131"/>
      <c r="D139" s="132"/>
      <c r="E139" s="133"/>
      <c r="F139" s="138">
        <f>SUM(F126:F136)</f>
        <v>0</v>
      </c>
    </row>
    <row r="140" spans="1:6" s="9" customFormat="1" x14ac:dyDescent="0.25">
      <c r="A140" s="66"/>
      <c r="B140" s="76"/>
      <c r="C140" s="37"/>
      <c r="D140" s="38"/>
      <c r="E140" s="39"/>
      <c r="F140" s="36"/>
    </row>
    <row r="141" spans="1:6" s="9" customFormat="1" x14ac:dyDescent="0.25">
      <c r="A141" s="66"/>
      <c r="B141" s="76"/>
      <c r="C141" s="37"/>
      <c r="D141" s="38"/>
      <c r="E141" s="39"/>
      <c r="F141" s="36"/>
    </row>
    <row r="142" spans="1:6" s="9" customFormat="1" x14ac:dyDescent="0.25">
      <c r="A142" s="66"/>
      <c r="B142" s="76"/>
      <c r="C142" s="37"/>
      <c r="D142" s="38"/>
      <c r="E142" s="39"/>
      <c r="F142" s="36"/>
    </row>
    <row r="143" spans="1:6" s="9" customFormat="1" x14ac:dyDescent="0.25">
      <c r="A143" s="66"/>
      <c r="B143" s="76"/>
      <c r="C143" s="37"/>
      <c r="D143" s="38"/>
      <c r="E143" s="39"/>
      <c r="F143" s="39"/>
    </row>
    <row r="144" spans="1:6" s="5" customFormat="1" x14ac:dyDescent="0.25">
      <c r="A144" s="181"/>
      <c r="B144" s="182" t="s">
        <v>4</v>
      </c>
      <c r="C144" s="183"/>
      <c r="D144" s="184"/>
      <c r="E144" s="185"/>
      <c r="F144" s="186"/>
    </row>
    <row r="145" spans="1:6" s="5" customFormat="1" x14ac:dyDescent="0.25">
      <c r="A145" s="59"/>
      <c r="B145" s="77"/>
      <c r="C145" s="46"/>
      <c r="D145" s="47"/>
      <c r="E145" s="48"/>
      <c r="F145" s="45"/>
    </row>
    <row r="146" spans="1:6" s="5" customFormat="1" x14ac:dyDescent="0.25">
      <c r="A146" s="61"/>
      <c r="B146" s="78"/>
      <c r="C146" s="46"/>
      <c r="D146" s="47"/>
      <c r="E146" s="50"/>
      <c r="F146" s="49"/>
    </row>
    <row r="147" spans="1:6" s="5" customFormat="1" x14ac:dyDescent="0.25">
      <c r="A147" s="160" t="str">
        <f>A6</f>
        <v>I.</v>
      </c>
      <c r="B147" s="160" t="str">
        <f>B6</f>
        <v>PRIPREMNI RADOVI</v>
      </c>
      <c r="C147" s="161"/>
      <c r="D147" s="162"/>
      <c r="E147" s="163"/>
      <c r="F147" s="164">
        <f>F19</f>
        <v>0</v>
      </c>
    </row>
    <row r="148" spans="1:6" s="5" customFormat="1" x14ac:dyDescent="0.25">
      <c r="A148" s="68"/>
      <c r="B148" s="71"/>
      <c r="C148" s="51"/>
      <c r="D148" s="52"/>
      <c r="E148" s="40"/>
      <c r="F148" s="58"/>
    </row>
    <row r="149" spans="1:6" s="5" customFormat="1" x14ac:dyDescent="0.25">
      <c r="A149" s="165" t="str">
        <f>A22</f>
        <v>II.</v>
      </c>
      <c r="B149" s="165" t="str">
        <f>B22</f>
        <v>DEMONTAŽE</v>
      </c>
      <c r="C149" s="166"/>
      <c r="D149" s="167"/>
      <c r="E149" s="168"/>
      <c r="F149" s="169">
        <f>F35</f>
        <v>0</v>
      </c>
    </row>
    <row r="150" spans="1:6" s="5" customFormat="1" x14ac:dyDescent="0.25">
      <c r="A150" s="68"/>
      <c r="B150" s="71"/>
      <c r="C150" s="51"/>
      <c r="D150" s="52"/>
      <c r="E150" s="40"/>
      <c r="F150" s="58"/>
    </row>
    <row r="151" spans="1:6" s="5" customFormat="1" x14ac:dyDescent="0.25">
      <c r="A151" s="165" t="str">
        <f>A77</f>
        <v>III.</v>
      </c>
      <c r="B151" s="165" t="str">
        <f>B77</f>
        <v>ARMIRANO BETONSKI RADOVI</v>
      </c>
      <c r="C151" s="166"/>
      <c r="D151" s="167"/>
      <c r="E151" s="168"/>
      <c r="F151" s="169">
        <f>F77</f>
        <v>0</v>
      </c>
    </row>
    <row r="152" spans="1:6" s="5" customFormat="1" x14ac:dyDescent="0.25">
      <c r="A152" s="68"/>
      <c r="B152" s="71"/>
      <c r="C152" s="51"/>
      <c r="D152" s="52"/>
      <c r="E152" s="40"/>
      <c r="F152" s="58"/>
    </row>
    <row r="153" spans="1:6" s="5" customFormat="1" x14ac:dyDescent="0.25">
      <c r="A153" s="170" t="str">
        <f>A104</f>
        <v>IV.</v>
      </c>
      <c r="B153" s="170" t="str">
        <f>B104</f>
        <v>SANACIJA ARM. BET ELEMENATA FRP TKANINOM</v>
      </c>
      <c r="C153" s="166"/>
      <c r="D153" s="167"/>
      <c r="E153" s="168"/>
      <c r="F153" s="169">
        <f>F104</f>
        <v>0</v>
      </c>
    </row>
    <row r="154" spans="1:6" s="5" customFormat="1" x14ac:dyDescent="0.25">
      <c r="A154" s="66"/>
      <c r="B154" s="73"/>
      <c r="C154" s="37"/>
      <c r="D154" s="38"/>
      <c r="E154" s="39"/>
      <c r="F154" s="36"/>
    </row>
    <row r="155" spans="1:6" s="5" customFormat="1" x14ac:dyDescent="0.25">
      <c r="A155" s="170" t="str">
        <f>A118</f>
        <v>V.</v>
      </c>
      <c r="B155" s="170" t="str">
        <f>B118</f>
        <v>ZDARSKI RADOVI</v>
      </c>
      <c r="C155" s="171"/>
      <c r="D155" s="172"/>
      <c r="E155" s="173"/>
      <c r="F155" s="169">
        <f>F118</f>
        <v>0</v>
      </c>
    </row>
    <row r="156" spans="1:6" s="5" customFormat="1" x14ac:dyDescent="0.25">
      <c r="A156" s="72"/>
      <c r="B156" s="72"/>
      <c r="C156" s="37"/>
      <c r="D156" s="38"/>
      <c r="E156" s="39"/>
      <c r="F156" s="58"/>
    </row>
    <row r="157" spans="1:6" s="5" customFormat="1" x14ac:dyDescent="0.25">
      <c r="A157" s="174" t="str">
        <f>A139</f>
        <v>VI.</v>
      </c>
      <c r="B157" s="174" t="str">
        <f>B139</f>
        <v>OSTALI RADOVI</v>
      </c>
      <c r="C157" s="171"/>
      <c r="D157" s="172"/>
      <c r="E157" s="173"/>
      <c r="F157" s="169">
        <f>F139</f>
        <v>0</v>
      </c>
    </row>
    <row r="158" spans="1:6" s="9" customFormat="1" ht="14.4" thickBot="1" x14ac:dyDescent="0.3">
      <c r="A158" s="61"/>
      <c r="B158" s="73"/>
      <c r="C158" s="46"/>
      <c r="D158" s="47"/>
      <c r="E158" s="48"/>
      <c r="F158" s="49"/>
    </row>
    <row r="159" spans="1:6" s="9" customFormat="1" x14ac:dyDescent="0.25">
      <c r="A159" s="175"/>
      <c r="B159" s="176" t="s">
        <v>8</v>
      </c>
      <c r="C159" s="177"/>
      <c r="D159" s="178"/>
      <c r="E159" s="179"/>
      <c r="F159" s="180">
        <f>SUM(F147:F157)</f>
        <v>0</v>
      </c>
    </row>
    <row r="160" spans="1:6" s="9" customFormat="1" x14ac:dyDescent="0.25">
      <c r="A160" s="59"/>
      <c r="B160" s="2"/>
      <c r="C160" s="46"/>
      <c r="D160" s="47"/>
      <c r="E160" s="48"/>
      <c r="F160" s="49"/>
    </row>
    <row r="161" spans="1:6" s="9" customFormat="1" x14ac:dyDescent="0.25">
      <c r="A161" s="61"/>
      <c r="B161" s="72"/>
      <c r="F161" s="49"/>
    </row>
    <row r="162" spans="1:6" s="9" customFormat="1" x14ac:dyDescent="0.25">
      <c r="A162" s="61"/>
      <c r="B162" s="78"/>
      <c r="F162" s="49"/>
    </row>
    <row r="163" spans="1:6" s="9" customFormat="1" x14ac:dyDescent="0.25">
      <c r="A163" s="61"/>
      <c r="B163" s="2"/>
      <c r="F163" s="49"/>
    </row>
    <row r="164" spans="1:6" x14ac:dyDescent="0.25">
      <c r="A164" s="61"/>
      <c r="B164" s="79"/>
      <c r="C164" s="46"/>
      <c r="D164" s="47"/>
      <c r="E164" s="48"/>
      <c r="F164" s="49"/>
    </row>
    <row r="165" spans="1:6" x14ac:dyDescent="0.25">
      <c r="A165" s="59"/>
      <c r="B165" s="80"/>
      <c r="C165" s="46"/>
      <c r="D165" s="47"/>
      <c r="E165" s="48"/>
      <c r="F165" s="49"/>
    </row>
    <row r="166" spans="1:6" x14ac:dyDescent="0.25">
      <c r="A166" s="59"/>
      <c r="B166" s="77"/>
      <c r="C166" s="46"/>
      <c r="D166" s="47"/>
      <c r="E166" s="48"/>
      <c r="F166" s="49"/>
    </row>
    <row r="167" spans="1:6" x14ac:dyDescent="0.25">
      <c r="A167" s="53"/>
      <c r="B167" s="81"/>
      <c r="C167" s="54"/>
      <c r="D167" s="55"/>
      <c r="E167" s="44"/>
      <c r="F167" s="56"/>
    </row>
    <row r="168" spans="1:6" x14ac:dyDescent="0.25">
      <c r="A168" s="67"/>
      <c r="B168" s="10"/>
      <c r="C168" s="41"/>
      <c r="D168" s="42"/>
      <c r="E168" s="43"/>
      <c r="F168" s="43"/>
    </row>
    <row r="169" spans="1:6" x14ac:dyDescent="0.25">
      <c r="A169" s="67"/>
      <c r="B169" s="10"/>
      <c r="C169" s="41"/>
      <c r="D169" s="42"/>
      <c r="E169" s="43"/>
      <c r="F169" s="43"/>
    </row>
  </sheetData>
  <mergeCells count="4">
    <mergeCell ref="B1:E1"/>
    <mergeCell ref="B2:E2"/>
    <mergeCell ref="B3:E3"/>
    <mergeCell ref="B4:E4"/>
  </mergeCells>
  <pageMargins left="0.98425196850393704" right="0.39370078740157483" top="0.39370078740157483" bottom="0.39370078740157483" header="0.39370078740157483" footer="0.39370078740157483"/>
  <pageSetup paperSize="9" scale="75" fitToHeight="0" orientation="portrait" r:id="rId1"/>
  <headerFooter>
    <oddFooter>&amp;R &amp;P / &amp;N</oddFooter>
  </headerFooter>
  <rowBreaks count="4" manualBreakCount="4">
    <brk id="29" max="5" man="1"/>
    <brk id="60" max="5" man="1"/>
    <brk id="93" max="5" man="1"/>
    <brk id="12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opći dio</vt:lpstr>
      <vt:lpstr>hitna-sanacija</vt:lpstr>
      <vt:lpstr>'hitna-sanacija'!Print_Area</vt:lpstr>
      <vt:lpstr>'opći dio'!Print_Area</vt:lpstr>
    </vt:vector>
  </TitlesOfParts>
  <Company>ZE-INGd.o.o.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Izvedbeni projekt - Sanacija krova hale br.7 za servis zrakoplova</dc:title>
  <dc:subject>ZTC-Velika Gorica</dc:subject>
  <dc:creator>Domagoj Baričić</dc:creator>
  <cp:lastModifiedBy>Anita</cp:lastModifiedBy>
  <cp:lastPrinted>2021-08-20T06:42:47Z</cp:lastPrinted>
  <dcterms:created xsi:type="dcterms:W3CDTF">2010-07-07T10:36:08Z</dcterms:created>
  <dcterms:modified xsi:type="dcterms:W3CDTF">2022-03-18T09:44:28Z</dcterms:modified>
</cp:coreProperties>
</file>